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60" activeTab="1"/>
  </bookViews>
  <sheets>
    <sheet name="Сводная" sheetId="1" r:id="rId1"/>
    <sheet name="натура районам" sheetId="2" r:id="rId2"/>
    <sheet name="производство" sheetId="3" r:id="rId3"/>
    <sheet name="отгрузка" sheetId="4" r:id="rId4"/>
  </sheets>
  <externalReferences>
    <externalReference r:id="rId7"/>
  </externalReferences>
  <definedNames>
    <definedName name="_xlnm.Print_Titles" localSheetId="3">'отгрузка'!$5:$7</definedName>
    <definedName name="_xlnm.Print_Titles" localSheetId="2">'производство'!$4:$5</definedName>
  </definedNames>
  <calcPr fullCalcOnLoad="1"/>
</workbook>
</file>

<file path=xl/sharedStrings.xml><?xml version="1.0" encoding="utf-8"?>
<sst xmlns="http://schemas.openxmlformats.org/spreadsheetml/2006/main" count="196" uniqueCount="134">
  <si>
    <t>Предприятия, продукция</t>
  </si>
  <si>
    <t xml:space="preserve">Единица измерения </t>
  </si>
  <si>
    <t>в действующих ценах каждого года</t>
  </si>
  <si>
    <t>п р о г н о з</t>
  </si>
  <si>
    <t>Единица измерения</t>
  </si>
  <si>
    <t xml:space="preserve"> Показатели в соответствии с ОКВЭД</t>
  </si>
  <si>
    <t>код ОКВЭД</t>
  </si>
  <si>
    <t>С</t>
  </si>
  <si>
    <t>D</t>
  </si>
  <si>
    <t xml:space="preserve"> Производство резиновых и пластмассовых изделий  </t>
  </si>
  <si>
    <t>Е</t>
  </si>
  <si>
    <t xml:space="preserve">Производство  продукции и в натуральном выражении </t>
  </si>
  <si>
    <t xml:space="preserve">  (в разрезе предприятий)</t>
  </si>
  <si>
    <t>Виды экономической деятельности, предприятия</t>
  </si>
  <si>
    <t xml:space="preserve">     в том числе по видам деятельности:</t>
  </si>
  <si>
    <t xml:space="preserve"> Производство электрооборудования, электронного и оптического оборудования    </t>
  </si>
  <si>
    <t>тыс. руб.</t>
  </si>
  <si>
    <t>(по видам экономической деятельности, в разрезе предприятий)</t>
  </si>
  <si>
    <t>Приложение 1</t>
  </si>
  <si>
    <t>Объем отгруженных товаров собственного производства, выполненных работ и услуг собственными силами (по полному кругу предприятий) в действующих ценах</t>
  </si>
  <si>
    <t>Код ОКВЭД</t>
  </si>
  <si>
    <t>Объем отгруж. продукции в % к произведенной</t>
  </si>
  <si>
    <t>Приложение 2</t>
  </si>
  <si>
    <t>Приложение 3</t>
  </si>
  <si>
    <t>% к предыдущему году</t>
  </si>
  <si>
    <t>Индекс промышленного производства*</t>
  </si>
  <si>
    <t>Объем отгруженных товаров собственного производства, выполненных работ и услуг собственными силами (по полному кругу предприятий)**</t>
  </si>
  <si>
    <t>Производство важнейших видов продукции в натуральном выражении***</t>
  </si>
  <si>
    <t>в соответств. единицах измерения</t>
  </si>
  <si>
    <t>*) Расчет представляется согласно форме приложения 1</t>
  </si>
  <si>
    <t>**) Расчет представляется согласно форме приложения 2</t>
  </si>
  <si>
    <t>***) Расчет представляется согласно форме приложения 3</t>
  </si>
  <si>
    <t>тыс. рублей, в ценах соответствующих лет</t>
  </si>
  <si>
    <t xml:space="preserve">   в том числе по предприятиям:</t>
  </si>
  <si>
    <t>1.</t>
  </si>
  <si>
    <t>2.</t>
  </si>
  <si>
    <t>3.</t>
  </si>
  <si>
    <t>(муниципальному району)</t>
  </si>
  <si>
    <t>Сводная</t>
  </si>
  <si>
    <t xml:space="preserve">Объем произведенной продукции, выполненных работ и услуг, тыс. руб.    (По разделам C, D, E)               </t>
  </si>
  <si>
    <r>
      <t xml:space="preserve">Прогноз развития промышленного производства представляется вместе с пояснительной запиской. </t>
    </r>
    <r>
      <rPr>
        <sz val="10"/>
        <rFont val="Arial Cyr"/>
        <family val="0"/>
      </rPr>
      <t>В п</t>
    </r>
    <r>
      <rPr>
        <sz val="10"/>
        <rFont val="Arial Cyr"/>
        <family val="0"/>
      </rPr>
      <t>ояснительной записке следует отразить причины падения производства отдельных видов деятельности, а также резких скачков увеличения производства. Иметь материалы от предприятий.</t>
    </r>
  </si>
  <si>
    <t>В сопоставимых ценах 2014 года</t>
  </si>
  <si>
    <t>В,С, D, E</t>
  </si>
  <si>
    <t>В, С, D, E</t>
  </si>
  <si>
    <t>2020 год  прогноз</t>
  </si>
  <si>
    <t>дефлятор 2020г.</t>
  </si>
  <si>
    <t>В,C,D,E</t>
  </si>
  <si>
    <t>Добыча сырой нефти и природного газа</t>
  </si>
  <si>
    <t xml:space="preserve">  Добыча полезных ископаемых</t>
  </si>
  <si>
    <t>Производство пищевых продуктов</t>
  </si>
  <si>
    <t>Производство напитков</t>
  </si>
  <si>
    <t>Призводство табачных изделий</t>
  </si>
  <si>
    <t xml:space="preserve"> Производство текстильных изделий </t>
  </si>
  <si>
    <t>Производство одежды</t>
  </si>
  <si>
    <t xml:space="preserve"> Производство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</si>
  <si>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</si>
  <si>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</si>
  <si>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</si>
  <si>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 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</si>
  <si>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</si>
  <si>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</si>
  <si>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</si>
  <si>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</si>
  <si>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</si>
  <si>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</si>
  <si>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</si>
  <si>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</si>
  <si>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</si>
  <si>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</si>
  <si>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</si>
  <si>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</si>
  <si>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</si>
  <si>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</si>
  <si>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воздуха,</t>
  </si>
  <si>
    <t>Раздел Е: Водоснабжение; водоотведение, организация сбора и утилизации отходов, деятельность по ликвидации загрязнений</t>
  </si>
  <si>
    <t>В, C,D,E</t>
  </si>
  <si>
    <t>2020 год прогноз</t>
  </si>
  <si>
    <t>В</t>
  </si>
  <si>
    <t>Обл. водоресурс</t>
  </si>
  <si>
    <t>тыс. м. куб.</t>
  </si>
  <si>
    <t xml:space="preserve">Мини - переработка </t>
  </si>
  <si>
    <t>хлеб  и хлебобулочные изделия</t>
  </si>
  <si>
    <t>тыс. тонн</t>
  </si>
  <si>
    <t>ООО Регион Прогресс (швейн. изделия)</t>
  </si>
  <si>
    <t>Минипереработка</t>
  </si>
  <si>
    <t>Хлеб и хлебобулочные изделия</t>
  </si>
  <si>
    <t>ООО "Регион - Прогресс"</t>
  </si>
  <si>
    <t>ГУП "Облводоресурс - Самойловский"</t>
  </si>
  <si>
    <t>минипереработка</t>
  </si>
  <si>
    <t>ООО "Регион -Прогресс"</t>
  </si>
  <si>
    <t>"Облводоресурс" Самойловский</t>
  </si>
  <si>
    <t xml:space="preserve">по Самойловскому муниципальному району </t>
  </si>
  <si>
    <t>2018 г. в % к 2017 г.</t>
  </si>
  <si>
    <t>2019 г. в % к 2018 г.</t>
  </si>
  <si>
    <t>дефлятор 2018 г.</t>
  </si>
  <si>
    <t>дефлятор 2021 г.</t>
  </si>
  <si>
    <t>2021 г. в ценах 2021 г.   прогноз</t>
  </si>
  <si>
    <t>2017 год  отчет</t>
  </si>
  <si>
    <t xml:space="preserve">2020 г. в % к 2019 г. </t>
  </si>
  <si>
    <t>2021 год  прогноз</t>
  </si>
  <si>
    <t xml:space="preserve">2021 г. в % к 2020 г. </t>
  </si>
  <si>
    <t>2017 год отчет</t>
  </si>
  <si>
    <t>2021 год</t>
  </si>
  <si>
    <t>2021 год прогноз</t>
  </si>
  <si>
    <t>Прогноз объёмов производства на 2019-2022 гг.</t>
  </si>
  <si>
    <t>2017 г. отчет</t>
  </si>
  <si>
    <t xml:space="preserve">2018 г. в % к 2017 г. </t>
  </si>
  <si>
    <t>2018 г. в ценах 2017 г.</t>
  </si>
  <si>
    <t>2019 г.в ценах 2017 г.</t>
  </si>
  <si>
    <t>2020 г. в % к 2019 г.</t>
  </si>
  <si>
    <t>2021г. в % к 2020 г.</t>
  </si>
  <si>
    <t>2021 г. в ценах 2017 г.</t>
  </si>
  <si>
    <t>2022 г. в % к 2021 г.</t>
  </si>
  <si>
    <t>2022 г. в ценах 2017 г.</t>
  </si>
  <si>
    <t>2018 г. в ценах 2018 г.       отчет</t>
  </si>
  <si>
    <t>дефлятор 2019 г.</t>
  </si>
  <si>
    <t>2019 г. в ценах 2019 г.   оценка</t>
  </si>
  <si>
    <t>2020г. в ценах 2020 г. прогноз</t>
  </si>
  <si>
    <t>дефлятор 2022 г.</t>
  </si>
  <si>
    <t>2022 г. в ценах 2022 г.   прогноз</t>
  </si>
  <si>
    <t>2018 год  отчет</t>
  </si>
  <si>
    <t xml:space="preserve">2019 год оценка </t>
  </si>
  <si>
    <t>2022 год  прогноз</t>
  </si>
  <si>
    <t xml:space="preserve">2022 г. в % к 2021 г. </t>
  </si>
  <si>
    <t>Прогноз объема отгруженных товаров собственного производства, выполненных работ и услуг собственными силами на 2020 -2022 гг.</t>
  </si>
  <si>
    <t>2018 год отчет</t>
  </si>
  <si>
    <t>2019 год оценка</t>
  </si>
  <si>
    <t>2022 год прогноз</t>
  </si>
  <si>
    <t>Прогноз развития промышленного производства на 2020-2022 гг.</t>
  </si>
  <si>
    <t>20120 год</t>
  </si>
  <si>
    <t>2022 год</t>
  </si>
  <si>
    <t>Исполнитель: Глазунова Н.П.</t>
  </si>
  <si>
    <t>Телефон: 88454821220</t>
  </si>
  <si>
    <t>Исполнитель: Глазунова Н.П. тел. 884548-2-12-20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</si>
</sst>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0"/>
      <color indexed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9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175" fontId="0" fillId="0" borderId="10" xfId="0" applyNumberFormat="1" applyBorder="1" applyAlignment="1">
      <alignment/>
    </xf>
    <xf numFmtId="175" fontId="0" fillId="33" borderId="10" xfId="0" applyNumberForma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1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175" fontId="0" fillId="34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 applyProtection="1">
      <alignment horizontal="center" vertical="top"/>
      <protection locked="0"/>
    </xf>
    <xf numFmtId="175" fontId="4" fillId="34" borderId="10" xfId="0" applyNumberFormat="1" applyFont="1" applyFill="1" applyBorder="1" applyAlignment="1">
      <alignment horizontal="center" vertical="top" wrapText="1"/>
    </xf>
    <xf numFmtId="175" fontId="5" fillId="33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1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175" fontId="0" fillId="35" borderId="10" xfId="0" applyNumberForma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 vertical="top"/>
    </xf>
    <xf numFmtId="175" fontId="0" fillId="34" borderId="10" xfId="0" applyNumberFormat="1" applyFont="1" applyFill="1" applyBorder="1" applyAlignment="1">
      <alignment horizontal="center" vertical="top"/>
    </xf>
    <xf numFmtId="175" fontId="0" fillId="33" borderId="10" xfId="0" applyNumberFormat="1" applyFont="1" applyFill="1" applyBorder="1" applyAlignment="1">
      <alignment horizontal="center" vertical="top"/>
    </xf>
    <xf numFmtId="175" fontId="0" fillId="0" borderId="10" xfId="0" applyNumberFormat="1" applyFont="1" applyBorder="1" applyAlignment="1" applyProtection="1">
      <alignment horizontal="center" vertical="top"/>
      <protection locked="0"/>
    </xf>
    <xf numFmtId="175" fontId="4" fillId="0" borderId="10" xfId="0" applyNumberFormat="1" applyFont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center" vertical="top" wrapText="1"/>
    </xf>
    <xf numFmtId="175" fontId="9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5" fontId="12" fillId="36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52" fillId="37" borderId="10" xfId="0" applyFont="1" applyFill="1" applyBorder="1" applyAlignment="1">
      <alignment/>
    </xf>
    <xf numFmtId="0" fontId="53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75" fontId="12" fillId="36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5" fontId="1" fillId="37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ga\&#1052;&#1086;&#1080;%20&#1076;&#1086;&#1082;&#1091;&#1084;&#1077;&#1085;&#1090;&#1099;\Downloads\&#1057;&#1072;&#1084;&#1086;&#1081;&#1083;&#1086;&#1074;&#1082;&#1072;%20&#1087;&#1088;&#1086;&#1084;&#1099;&#1096;&#1083;&#1077;&#1085;&#1085;&#1086;&#1089;&#1090;&#1100;%20&#1085;&#1086;&#1074;&#1099;&#1081;%20&#1089;%20&#1092;&#1086;&#1088;&#1084;&#1091;&#1083;&#1072;&#1084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ыш. и отгрузка"/>
      <sheetName val="сводная"/>
      <sheetName val="натурал"/>
      <sheetName val="мун. сектор"/>
    </sheetNames>
    <sheetDataSet>
      <sheetData sheetId="0">
        <row r="13">
          <cell r="H13">
            <v>104.25092605548232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4.00390625" style="0" customWidth="1"/>
    <col min="2" max="2" width="8.625" style="0" customWidth="1"/>
    <col min="3" max="3" width="11.125" style="0" customWidth="1"/>
    <col min="4" max="4" width="11.875" style="0" customWidth="1"/>
    <col min="5" max="5" width="11.75390625" style="0" customWidth="1"/>
    <col min="6" max="6" width="11.00390625" style="0" customWidth="1"/>
    <col min="7" max="7" width="12.625" style="0" customWidth="1"/>
    <col min="8" max="8" width="11.75390625" style="0" customWidth="1"/>
    <col min="9" max="9" width="12.625" style="0" customWidth="1"/>
  </cols>
  <sheetData>
    <row r="1" spans="1:9" ht="15.75">
      <c r="A1" s="103" t="s">
        <v>128</v>
      </c>
      <c r="B1" s="103"/>
      <c r="C1" s="103"/>
      <c r="D1" s="103"/>
      <c r="E1" s="103"/>
      <c r="F1" s="103"/>
      <c r="G1" s="103"/>
      <c r="H1" s="103"/>
      <c r="I1" s="103"/>
    </row>
    <row r="2" spans="1:9" ht="15.75">
      <c r="A2" s="103" t="s">
        <v>91</v>
      </c>
      <c r="B2" s="103"/>
      <c r="C2" s="103"/>
      <c r="D2" s="103"/>
      <c r="E2" s="103"/>
      <c r="F2" s="103"/>
      <c r="G2" s="103"/>
      <c r="H2" s="103"/>
      <c r="I2" s="103"/>
    </row>
    <row r="3" spans="1:9" s="11" customFormat="1" ht="16.5" customHeight="1">
      <c r="A3" s="104" t="s">
        <v>37</v>
      </c>
      <c r="B3" s="104"/>
      <c r="C3" s="104"/>
      <c r="D3" s="104"/>
      <c r="E3" s="104"/>
      <c r="F3" s="104"/>
      <c r="G3" s="104"/>
      <c r="H3" s="104"/>
      <c r="I3" s="104"/>
    </row>
    <row r="4" ht="12.75">
      <c r="A4" t="s">
        <v>38</v>
      </c>
    </row>
    <row r="5" spans="1:9" ht="12.75">
      <c r="A5" s="101" t="s">
        <v>5</v>
      </c>
      <c r="B5" s="105" t="s">
        <v>6</v>
      </c>
      <c r="C5" s="100" t="s">
        <v>4</v>
      </c>
      <c r="D5" s="106" t="s">
        <v>101</v>
      </c>
      <c r="E5" s="106" t="s">
        <v>125</v>
      </c>
      <c r="F5" s="106" t="s">
        <v>126</v>
      </c>
      <c r="G5" s="106" t="s">
        <v>3</v>
      </c>
      <c r="H5" s="106"/>
      <c r="I5" s="106"/>
    </row>
    <row r="6" spans="1:9" ht="12.75">
      <c r="A6" s="101"/>
      <c r="B6" s="105"/>
      <c r="C6" s="100"/>
      <c r="D6" s="107"/>
      <c r="E6" s="107"/>
      <c r="F6" s="107"/>
      <c r="G6" s="32" t="s">
        <v>129</v>
      </c>
      <c r="H6" s="32" t="s">
        <v>102</v>
      </c>
      <c r="I6" s="32" t="s">
        <v>130</v>
      </c>
    </row>
    <row r="7" spans="1:9" ht="12.75">
      <c r="A7" s="14"/>
      <c r="B7" s="17"/>
      <c r="C7" s="18"/>
      <c r="D7" s="83"/>
      <c r="E7" s="83"/>
      <c r="F7" s="19"/>
      <c r="G7" s="20"/>
      <c r="H7" s="20"/>
      <c r="I7" s="20"/>
    </row>
    <row r="8" spans="1:9" ht="36.75" customHeight="1">
      <c r="A8" s="36" t="s">
        <v>25</v>
      </c>
      <c r="B8" s="12" t="s">
        <v>42</v>
      </c>
      <c r="C8" s="34" t="s">
        <v>24</v>
      </c>
      <c r="D8" s="85">
        <v>70.1</v>
      </c>
      <c r="E8" s="89">
        <f>производство!D7</f>
        <v>59.083768395234756</v>
      </c>
      <c r="F8" s="57">
        <f>производство!F7</f>
        <v>103.79779377414657</v>
      </c>
      <c r="G8" s="57">
        <f>производство!H7</f>
        <v>102.68726993312396</v>
      </c>
      <c r="H8" s="57">
        <f>производство!J7</f>
        <v>102.96195817164333</v>
      </c>
      <c r="I8" s="57">
        <f>производство!L7</f>
        <v>103.48582822057506</v>
      </c>
    </row>
    <row r="9" spans="1:9" ht="78.75">
      <c r="A9" s="37" t="s">
        <v>26</v>
      </c>
      <c r="B9" s="12" t="s">
        <v>43</v>
      </c>
      <c r="C9" s="33" t="s">
        <v>32</v>
      </c>
      <c r="D9" s="85">
        <v>8763</v>
      </c>
      <c r="E9" s="85">
        <f>производство!O7</f>
        <v>5251.4</v>
      </c>
      <c r="F9" s="90">
        <f>производство!Q7</f>
        <v>5759.226653899999</v>
      </c>
      <c r="G9" s="90">
        <f>производство!S7</f>
        <v>6181.0930686753445</v>
      </c>
      <c r="H9" s="90">
        <f>производство!U7</f>
        <v>6638.392393529898</v>
      </c>
      <c r="I9" s="90">
        <f>производство!W7</f>
        <v>7155.2387409597795</v>
      </c>
    </row>
    <row r="10" spans="1:9" ht="12.75" customHeight="1">
      <c r="A10" s="35"/>
      <c r="B10" s="16"/>
      <c r="C10" s="8"/>
      <c r="D10" s="84"/>
      <c r="E10" s="8"/>
      <c r="F10" s="8"/>
      <c r="G10" s="8"/>
      <c r="H10" s="8"/>
      <c r="I10" s="8"/>
    </row>
    <row r="11" spans="1:9" ht="48">
      <c r="A11" s="38" t="s">
        <v>27</v>
      </c>
      <c r="B11" s="16"/>
      <c r="C11" s="33" t="s">
        <v>28</v>
      </c>
      <c r="D11" s="8"/>
      <c r="E11" s="8"/>
      <c r="F11" s="8"/>
      <c r="G11" s="8"/>
      <c r="H11" s="8"/>
      <c r="I11" s="8"/>
    </row>
    <row r="12" spans="1:9" ht="12.75">
      <c r="A12" s="16"/>
      <c r="B12" s="16"/>
      <c r="C12" s="8"/>
      <c r="D12" s="8"/>
      <c r="E12" s="8"/>
      <c r="F12" s="8"/>
      <c r="G12" s="8"/>
      <c r="H12" s="8"/>
      <c r="I12" s="8"/>
    </row>
    <row r="13" spans="1:9" ht="12.75">
      <c r="A13" s="16"/>
      <c r="B13" s="16"/>
      <c r="C13" s="8"/>
      <c r="D13" s="8"/>
      <c r="E13" s="8"/>
      <c r="F13" s="8"/>
      <c r="G13" s="8"/>
      <c r="H13" s="8"/>
      <c r="I13" s="8"/>
    </row>
    <row r="14" spans="1:9" ht="12.75">
      <c r="A14" s="16"/>
      <c r="B14" s="16"/>
      <c r="C14" s="8"/>
      <c r="D14" s="8"/>
      <c r="E14" s="8"/>
      <c r="F14" s="8"/>
      <c r="G14" s="8"/>
      <c r="H14" s="8"/>
      <c r="I14" s="8"/>
    </row>
    <row r="15" spans="1:9" ht="12.75">
      <c r="A15" s="13"/>
      <c r="B15" s="12"/>
      <c r="C15" s="8"/>
      <c r="D15" s="8"/>
      <c r="E15" s="8"/>
      <c r="F15" s="8"/>
      <c r="G15" s="8"/>
      <c r="H15" s="8"/>
      <c r="I15" s="8"/>
    </row>
    <row r="16" spans="1:9" ht="12.75">
      <c r="A16" s="8"/>
      <c r="B16" s="14"/>
      <c r="C16" s="8"/>
      <c r="D16" s="8"/>
      <c r="E16" s="8"/>
      <c r="F16" s="8"/>
      <c r="G16" s="8"/>
      <c r="H16" s="8"/>
      <c r="I16" s="8"/>
    </row>
    <row r="17" spans="1:9" ht="12.75">
      <c r="A17" s="15"/>
      <c r="B17" s="12"/>
      <c r="C17" s="8"/>
      <c r="D17" s="8"/>
      <c r="E17" s="8"/>
      <c r="F17" s="8"/>
      <c r="G17" s="8"/>
      <c r="H17" s="8"/>
      <c r="I17" s="8"/>
    </row>
    <row r="18" spans="1:9" ht="12.75">
      <c r="A18" s="43" t="s">
        <v>131</v>
      </c>
      <c r="B18" s="39"/>
      <c r="C18" s="40"/>
      <c r="D18" s="40"/>
      <c r="E18" s="40"/>
      <c r="F18" s="40"/>
      <c r="G18" s="40"/>
      <c r="H18" s="40"/>
      <c r="I18" s="40"/>
    </row>
    <row r="19" spans="1:9" ht="12.75">
      <c r="A19" s="43" t="s">
        <v>132</v>
      </c>
      <c r="B19" s="39"/>
      <c r="C19" s="40"/>
      <c r="D19" s="40"/>
      <c r="E19" s="40"/>
      <c r="F19" s="40"/>
      <c r="G19" s="40"/>
      <c r="H19" s="40"/>
      <c r="I19" s="40"/>
    </row>
    <row r="20" spans="1:9" ht="39" customHeight="1">
      <c r="A20" s="102" t="s">
        <v>40</v>
      </c>
      <c r="B20" s="99"/>
      <c r="C20" s="99"/>
      <c r="D20" s="99"/>
      <c r="E20" s="99"/>
      <c r="F20" s="99"/>
      <c r="G20" s="99"/>
      <c r="H20" s="99"/>
      <c r="I20" s="99"/>
    </row>
    <row r="21" spans="1:9" ht="12.75">
      <c r="A21" s="43"/>
      <c r="B21" s="39"/>
      <c r="C21" s="40"/>
      <c r="D21" s="40"/>
      <c r="E21" s="40"/>
      <c r="F21" s="40"/>
      <c r="G21" s="40"/>
      <c r="H21" s="40"/>
      <c r="I21" s="40"/>
    </row>
    <row r="22" spans="1:9" ht="12.75">
      <c r="A22" s="43"/>
      <c r="B22" s="39"/>
      <c r="C22" s="40"/>
      <c r="D22" s="40"/>
      <c r="E22" s="40"/>
      <c r="F22" s="40"/>
      <c r="G22" s="40"/>
      <c r="H22" s="40"/>
      <c r="I22" s="40"/>
    </row>
    <row r="23" spans="1:9" ht="12.75">
      <c r="A23" s="96" t="s">
        <v>29</v>
      </c>
      <c r="B23" s="97"/>
      <c r="C23" s="97"/>
      <c r="D23" s="97"/>
      <c r="E23" s="97"/>
      <c r="F23" s="97"/>
      <c r="G23" s="97"/>
      <c r="H23" s="97"/>
      <c r="I23" s="40"/>
    </row>
    <row r="24" spans="1:9" ht="12.75">
      <c r="A24" s="96" t="s">
        <v>30</v>
      </c>
      <c r="B24" s="97"/>
      <c r="C24" s="97"/>
      <c r="D24" s="97"/>
      <c r="E24" s="97"/>
      <c r="F24" s="97"/>
      <c r="G24" s="97"/>
      <c r="H24" s="97"/>
      <c r="I24" s="40"/>
    </row>
    <row r="25" spans="1:9" ht="12.75">
      <c r="A25" s="98" t="s">
        <v>31</v>
      </c>
      <c r="B25" s="99"/>
      <c r="C25" s="99"/>
      <c r="D25" s="99"/>
      <c r="E25" s="99"/>
      <c r="F25" s="99"/>
      <c r="G25" s="99"/>
      <c r="H25" s="99"/>
      <c r="I25" s="40"/>
    </row>
    <row r="26" spans="1:9" ht="12.75">
      <c r="A26" s="41"/>
      <c r="B26" s="44"/>
      <c r="C26" s="40"/>
      <c r="D26" s="40"/>
      <c r="E26" s="40"/>
      <c r="F26" s="40"/>
      <c r="G26" s="40"/>
      <c r="H26" s="40"/>
      <c r="I26" s="40"/>
    </row>
    <row r="27" spans="1:9" ht="12.75">
      <c r="A27" s="41"/>
      <c r="B27" s="44"/>
      <c r="C27" s="40"/>
      <c r="D27" s="40"/>
      <c r="E27" s="40"/>
      <c r="F27" s="40"/>
      <c r="G27" s="40"/>
      <c r="H27" s="40"/>
      <c r="I27" s="40"/>
    </row>
    <row r="28" spans="1:9" ht="12.75">
      <c r="A28" s="41"/>
      <c r="B28" s="44"/>
      <c r="C28" s="40"/>
      <c r="D28" s="40"/>
      <c r="E28" s="40"/>
      <c r="F28" s="40"/>
      <c r="G28" s="40"/>
      <c r="H28" s="40"/>
      <c r="I28" s="40"/>
    </row>
    <row r="29" spans="1:9" ht="12.75">
      <c r="A29" s="42"/>
      <c r="B29" s="45"/>
      <c r="C29" s="40"/>
      <c r="D29" s="40"/>
      <c r="E29" s="40"/>
      <c r="F29" s="40"/>
      <c r="G29" s="40"/>
      <c r="H29" s="40"/>
      <c r="I29" s="40"/>
    </row>
    <row r="30" spans="1:9" ht="12.75">
      <c r="A30" s="41"/>
      <c r="B30" s="44"/>
      <c r="C30" s="40"/>
      <c r="D30" s="40"/>
      <c r="E30" s="40"/>
      <c r="F30" s="40"/>
      <c r="G30" s="40"/>
      <c r="H30" s="40"/>
      <c r="I30" s="40"/>
    </row>
    <row r="31" spans="1:9" ht="12.75">
      <c r="A31" s="42"/>
      <c r="B31" s="45"/>
      <c r="C31" s="40"/>
      <c r="D31" s="40"/>
      <c r="E31" s="40"/>
      <c r="F31" s="40"/>
      <c r="G31" s="40"/>
      <c r="H31" s="40"/>
      <c r="I31" s="40"/>
    </row>
    <row r="32" spans="1:9" ht="12.75">
      <c r="A32" s="41"/>
      <c r="B32" s="44"/>
      <c r="C32" s="40"/>
      <c r="D32" s="40"/>
      <c r="E32" s="40"/>
      <c r="F32" s="40"/>
      <c r="G32" s="40"/>
      <c r="H32" s="40"/>
      <c r="I32" s="40"/>
    </row>
    <row r="33" spans="1:9" ht="12.75">
      <c r="A33" s="42"/>
      <c r="B33" s="45"/>
      <c r="C33" s="40"/>
      <c r="D33" s="40"/>
      <c r="E33" s="40"/>
      <c r="F33" s="40"/>
      <c r="G33" s="40"/>
      <c r="H33" s="40"/>
      <c r="I33" s="40"/>
    </row>
    <row r="34" spans="1:9" ht="12.75">
      <c r="A34" s="41"/>
      <c r="B34" s="44"/>
      <c r="C34" s="40"/>
      <c r="D34" s="40"/>
      <c r="E34" s="40"/>
      <c r="F34" s="40"/>
      <c r="G34" s="40"/>
      <c r="H34" s="40"/>
      <c r="I34" s="40"/>
    </row>
    <row r="35" spans="1:9" ht="12.75">
      <c r="A35" s="42"/>
      <c r="B35" s="45"/>
      <c r="C35" s="40"/>
      <c r="D35" s="40"/>
      <c r="E35" s="40"/>
      <c r="F35" s="40"/>
      <c r="G35" s="40"/>
      <c r="H35" s="40"/>
      <c r="I35" s="40"/>
    </row>
    <row r="36" spans="1:9" ht="12.75">
      <c r="A36" s="41"/>
      <c r="B36" s="44"/>
      <c r="C36" s="40"/>
      <c r="D36" s="40"/>
      <c r="E36" s="40"/>
      <c r="F36" s="40"/>
      <c r="G36" s="40"/>
      <c r="H36" s="40"/>
      <c r="I36" s="40"/>
    </row>
    <row r="37" spans="1:9" ht="12.75">
      <c r="A37" s="42"/>
      <c r="B37" s="45"/>
      <c r="C37" s="40"/>
      <c r="D37" s="40"/>
      <c r="E37" s="40"/>
      <c r="F37" s="40"/>
      <c r="G37" s="40"/>
      <c r="H37" s="40"/>
      <c r="I37" s="40"/>
    </row>
    <row r="38" spans="1:9" ht="12.75">
      <c r="A38" s="41"/>
      <c r="B38" s="44"/>
      <c r="C38" s="40"/>
      <c r="D38" s="40"/>
      <c r="E38" s="40"/>
      <c r="F38" s="40"/>
      <c r="G38" s="40"/>
      <c r="H38" s="40"/>
      <c r="I38" s="40"/>
    </row>
    <row r="39" spans="1:9" ht="12.75">
      <c r="A39" s="42"/>
      <c r="B39" s="45"/>
      <c r="C39" s="40"/>
      <c r="D39" s="40"/>
      <c r="E39" s="40"/>
      <c r="F39" s="40"/>
      <c r="G39" s="40"/>
      <c r="H39" s="40"/>
      <c r="I39" s="40"/>
    </row>
    <row r="40" spans="1:9" ht="12.75">
      <c r="A40" s="41"/>
      <c r="B40" s="44"/>
      <c r="C40" s="40"/>
      <c r="D40" s="40"/>
      <c r="E40" s="40"/>
      <c r="F40" s="40"/>
      <c r="G40" s="40"/>
      <c r="H40" s="40"/>
      <c r="I40" s="40"/>
    </row>
    <row r="41" spans="1:9" ht="12.75">
      <c r="A41" s="42"/>
      <c r="B41" s="45"/>
      <c r="C41" s="40"/>
      <c r="D41" s="40"/>
      <c r="E41" s="40"/>
      <c r="F41" s="40"/>
      <c r="G41" s="40"/>
      <c r="H41" s="40"/>
      <c r="I41" s="40"/>
    </row>
    <row r="42" spans="1:9" ht="12.75">
      <c r="A42" s="41"/>
      <c r="B42" s="44"/>
      <c r="C42" s="40"/>
      <c r="D42" s="40"/>
      <c r="E42" s="40"/>
      <c r="F42" s="40"/>
      <c r="G42" s="40"/>
      <c r="H42" s="40"/>
      <c r="I42" s="40"/>
    </row>
    <row r="43" spans="1:9" ht="12.75">
      <c r="A43" s="42"/>
      <c r="B43" s="45"/>
      <c r="C43" s="40"/>
      <c r="D43" s="40"/>
      <c r="E43" s="40"/>
      <c r="F43" s="40"/>
      <c r="G43" s="40"/>
      <c r="H43" s="40"/>
      <c r="I43" s="40"/>
    </row>
    <row r="44" spans="1:9" ht="12.75">
      <c r="A44" s="41"/>
      <c r="B44" s="44"/>
      <c r="C44" s="40"/>
      <c r="D44" s="40"/>
      <c r="E44" s="40"/>
      <c r="F44" s="40"/>
      <c r="G44" s="40"/>
      <c r="H44" s="40"/>
      <c r="I44" s="40"/>
    </row>
    <row r="45" spans="1:9" ht="12.75">
      <c r="A45" s="42"/>
      <c r="B45" s="45"/>
      <c r="C45" s="40"/>
      <c r="D45" s="40"/>
      <c r="E45" s="40"/>
      <c r="F45" s="40"/>
      <c r="G45" s="40"/>
      <c r="H45" s="40"/>
      <c r="I45" s="40"/>
    </row>
    <row r="46" spans="1:9" ht="12.75">
      <c r="A46" s="41"/>
      <c r="B46" s="44"/>
      <c r="C46" s="40"/>
      <c r="D46" s="40"/>
      <c r="E46" s="40"/>
      <c r="F46" s="40"/>
      <c r="G46" s="40"/>
      <c r="H46" s="40"/>
      <c r="I46" s="40"/>
    </row>
    <row r="47" spans="1:9" ht="12.75">
      <c r="A47" s="42"/>
      <c r="B47" s="45"/>
      <c r="C47" s="40"/>
      <c r="D47" s="40"/>
      <c r="E47" s="40"/>
      <c r="F47" s="40"/>
      <c r="G47" s="40"/>
      <c r="H47" s="40"/>
      <c r="I47" s="40"/>
    </row>
    <row r="48" spans="1:9" ht="12.75">
      <c r="A48" s="41"/>
      <c r="B48" s="44"/>
      <c r="C48" s="40"/>
      <c r="D48" s="40"/>
      <c r="E48" s="40"/>
      <c r="F48" s="40"/>
      <c r="G48" s="40"/>
      <c r="H48" s="40"/>
      <c r="I48" s="40"/>
    </row>
    <row r="49" spans="1:9" ht="12.75">
      <c r="A49" s="42"/>
      <c r="B49" s="45"/>
      <c r="C49" s="40"/>
      <c r="D49" s="40"/>
      <c r="E49" s="40"/>
      <c r="F49" s="40"/>
      <c r="G49" s="40"/>
      <c r="H49" s="40"/>
      <c r="I49" s="40"/>
    </row>
    <row r="50" spans="1:9" ht="12.75">
      <c r="A50" s="41"/>
      <c r="B50" s="44"/>
      <c r="C50" s="40"/>
      <c r="D50" s="40"/>
      <c r="E50" s="40"/>
      <c r="F50" s="40"/>
      <c r="G50" s="40"/>
      <c r="H50" s="40"/>
      <c r="I50" s="40"/>
    </row>
    <row r="51" spans="1:9" ht="12.75">
      <c r="A51" s="41"/>
      <c r="B51" s="44"/>
      <c r="C51" s="40"/>
      <c r="D51" s="40"/>
      <c r="E51" s="40"/>
      <c r="F51" s="40"/>
      <c r="G51" s="40"/>
      <c r="H51" s="40"/>
      <c r="I51" s="40"/>
    </row>
    <row r="52" spans="1:9" ht="12.75">
      <c r="A52" s="41"/>
      <c r="B52" s="44"/>
      <c r="C52" s="40"/>
      <c r="D52" s="40"/>
      <c r="E52" s="40"/>
      <c r="F52" s="40"/>
      <c r="G52" s="40"/>
      <c r="H52" s="40"/>
      <c r="I52" s="40"/>
    </row>
    <row r="53" spans="1:9" ht="12.75">
      <c r="A53" s="42"/>
      <c r="B53" s="45"/>
      <c r="C53" s="40"/>
      <c r="D53" s="40"/>
      <c r="E53" s="40"/>
      <c r="F53" s="40"/>
      <c r="G53" s="40"/>
      <c r="H53" s="40"/>
      <c r="I53" s="40"/>
    </row>
    <row r="54" spans="1:9" ht="12.75">
      <c r="A54" s="43"/>
      <c r="B54" s="39"/>
      <c r="C54" s="40"/>
      <c r="D54" s="40"/>
      <c r="E54" s="40"/>
      <c r="F54" s="40"/>
      <c r="G54" s="40"/>
      <c r="H54" s="40"/>
      <c r="I54" s="40"/>
    </row>
  </sheetData>
  <sheetProtection/>
  <mergeCells count="14">
    <mergeCell ref="A1:I1"/>
    <mergeCell ref="A2:I2"/>
    <mergeCell ref="A3:I3"/>
    <mergeCell ref="B5:B6"/>
    <mergeCell ref="G5:I5"/>
    <mergeCell ref="F5:F6"/>
    <mergeCell ref="E5:E6"/>
    <mergeCell ref="D5:D6"/>
    <mergeCell ref="A23:H23"/>
    <mergeCell ref="A24:H24"/>
    <mergeCell ref="A25:H25"/>
    <mergeCell ref="C5:C6"/>
    <mergeCell ref="A5:A6"/>
    <mergeCell ref="A20:I20"/>
  </mergeCells>
  <printOptions/>
  <pageMargins left="1.02" right="0.75" top="0.17" bottom="0.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96" zoomScalePageLayoutView="0" workbookViewId="0" topLeftCell="A1">
      <selection activeCell="A40" sqref="A40"/>
    </sheetView>
  </sheetViews>
  <sheetFormatPr defaultColWidth="9.00390625" defaultRowHeight="12.75"/>
  <cols>
    <col min="1" max="1" width="35.25390625" style="0" customWidth="1"/>
    <col min="2" max="2" width="10.625" style="0" customWidth="1"/>
    <col min="3" max="3" width="9.25390625" style="0" customWidth="1"/>
    <col min="4" max="4" width="9.00390625" style="0" customWidth="1"/>
    <col min="5" max="5" width="8.625" style="0" customWidth="1"/>
    <col min="6" max="6" width="10.00390625" style="0" customWidth="1"/>
    <col min="7" max="7" width="8.875" style="0" customWidth="1"/>
    <col min="8" max="8" width="10.00390625" style="0" customWidth="1"/>
    <col min="9" max="9" width="8.375" style="0" customWidth="1"/>
    <col min="10" max="10" width="10.125" style="0" customWidth="1"/>
    <col min="11" max="11" width="11.375" style="0" bestFit="1" customWidth="1"/>
    <col min="12" max="12" width="9.75390625" style="0" customWidth="1"/>
    <col min="13" max="13" width="8.375" style="0" customWidth="1"/>
  </cols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111" t="s">
        <v>23</v>
      </c>
      <c r="M1" s="111"/>
    </row>
    <row r="2" spans="1:14" ht="18.75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"/>
    </row>
    <row r="3" spans="1:13" ht="15.75">
      <c r="A3" s="110" t="s">
        <v>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65.25" customHeight="1">
      <c r="A5" s="24" t="s">
        <v>0</v>
      </c>
      <c r="B5" s="3" t="s">
        <v>1</v>
      </c>
      <c r="C5" s="21" t="s">
        <v>97</v>
      </c>
      <c r="D5" s="21" t="s">
        <v>120</v>
      </c>
      <c r="E5" s="47" t="s">
        <v>92</v>
      </c>
      <c r="F5" s="22" t="s">
        <v>121</v>
      </c>
      <c r="G5" s="47" t="s">
        <v>93</v>
      </c>
      <c r="H5" s="22" t="s">
        <v>44</v>
      </c>
      <c r="I5" s="47" t="s">
        <v>98</v>
      </c>
      <c r="J5" s="22" t="s">
        <v>99</v>
      </c>
      <c r="K5" s="47" t="s">
        <v>100</v>
      </c>
      <c r="L5" s="22" t="s">
        <v>122</v>
      </c>
      <c r="M5" s="47" t="s">
        <v>123</v>
      </c>
    </row>
    <row r="6" spans="1:13" ht="12.75">
      <c r="A6" s="91" t="s">
        <v>78</v>
      </c>
      <c r="B6" s="54" t="s">
        <v>79</v>
      </c>
      <c r="C6" s="72">
        <v>108</v>
      </c>
      <c r="D6" s="73">
        <v>108</v>
      </c>
      <c r="E6" s="55">
        <f>D6/C6*100</f>
        <v>100</v>
      </c>
      <c r="F6" s="73">
        <v>114.6</v>
      </c>
      <c r="G6" s="55">
        <f>F6/D6*100</f>
        <v>106.11111111111111</v>
      </c>
      <c r="H6" s="73">
        <v>119.2</v>
      </c>
      <c r="I6" s="55">
        <f>H6/F6*100</f>
        <v>104.01396160558465</v>
      </c>
      <c r="J6" s="74">
        <v>124</v>
      </c>
      <c r="K6" s="55">
        <f>J6/H6*100</f>
        <v>104.02684563758389</v>
      </c>
      <c r="L6" s="74">
        <v>128.9</v>
      </c>
      <c r="M6" s="55">
        <f>L6/J6*100</f>
        <v>103.95161290322581</v>
      </c>
    </row>
    <row r="7" spans="1:13" ht="12.75">
      <c r="A7" s="92"/>
      <c r="B7" s="54"/>
      <c r="C7" s="72"/>
      <c r="D7" s="69"/>
      <c r="E7" s="55"/>
      <c r="F7" s="69"/>
      <c r="G7" s="55"/>
      <c r="H7" s="69"/>
      <c r="I7" s="55"/>
      <c r="J7" s="56"/>
      <c r="K7" s="55"/>
      <c r="L7" s="56"/>
      <c r="M7" s="70"/>
    </row>
    <row r="8" spans="1:13" ht="12.75">
      <c r="A8" s="92"/>
      <c r="B8" s="54"/>
      <c r="C8" s="72"/>
      <c r="D8" s="69"/>
      <c r="E8" s="55"/>
      <c r="F8" s="69"/>
      <c r="G8" s="55"/>
      <c r="H8" s="69"/>
      <c r="I8" s="55"/>
      <c r="J8" s="71"/>
      <c r="K8" s="55"/>
      <c r="L8" s="71"/>
      <c r="M8" s="70"/>
    </row>
    <row r="9" spans="1:13" ht="12.75">
      <c r="A9" s="92" t="s">
        <v>80</v>
      </c>
      <c r="B9" s="54"/>
      <c r="C9" s="72"/>
      <c r="D9" s="69"/>
      <c r="E9" s="55"/>
      <c r="F9" s="69"/>
      <c r="G9" s="55"/>
      <c r="H9" s="69"/>
      <c r="I9" s="55"/>
      <c r="J9" s="71"/>
      <c r="K9" s="55"/>
      <c r="L9" s="71"/>
      <c r="M9" s="70"/>
    </row>
    <row r="10" spans="1:13" ht="12.75">
      <c r="A10" s="92" t="s">
        <v>81</v>
      </c>
      <c r="B10" s="54" t="s">
        <v>82</v>
      </c>
      <c r="C10" s="72">
        <v>165</v>
      </c>
      <c r="D10" s="69">
        <v>130.2</v>
      </c>
      <c r="E10" s="55">
        <f>D10/C10*100</f>
        <v>78.9090909090909</v>
      </c>
      <c r="F10" s="69">
        <v>132.6</v>
      </c>
      <c r="G10" s="55">
        <f>F10/D10*100</f>
        <v>101.84331797235025</v>
      </c>
      <c r="H10" s="69">
        <v>134.6</v>
      </c>
      <c r="I10" s="55">
        <f>H10/F10*100</f>
        <v>101.50829562594268</v>
      </c>
      <c r="J10" s="71">
        <v>137.3</v>
      </c>
      <c r="K10" s="55">
        <f>J10/H10*100</f>
        <v>102.00594353640417</v>
      </c>
      <c r="L10" s="71">
        <v>141.4</v>
      </c>
      <c r="M10" s="70">
        <f>L10/J10*100</f>
        <v>102.98616168973052</v>
      </c>
    </row>
    <row r="11" spans="1:13" ht="12.75">
      <c r="A11" s="92"/>
      <c r="B11" s="54"/>
      <c r="C11" s="72"/>
      <c r="D11" s="69"/>
      <c r="E11" s="55"/>
      <c r="F11" s="69"/>
      <c r="G11" s="55"/>
      <c r="H11" s="69"/>
      <c r="I11" s="55"/>
      <c r="J11" s="71"/>
      <c r="K11" s="55"/>
      <c r="L11" s="71"/>
      <c r="M11" s="70"/>
    </row>
    <row r="12" spans="1:13" ht="12.75">
      <c r="A12" s="92"/>
      <c r="B12" s="54"/>
      <c r="C12" s="72"/>
      <c r="D12" s="69"/>
      <c r="E12" s="55"/>
      <c r="F12" s="69"/>
      <c r="G12" s="55"/>
      <c r="H12" s="69"/>
      <c r="I12" s="55"/>
      <c r="J12" s="71"/>
      <c r="K12" s="55"/>
      <c r="L12" s="71"/>
      <c r="M12" s="70"/>
    </row>
    <row r="13" spans="1:13" ht="12.75">
      <c r="A13" s="92"/>
      <c r="B13" s="54"/>
      <c r="C13" s="72"/>
      <c r="D13" s="69"/>
      <c r="E13" s="55"/>
      <c r="F13" s="69"/>
      <c r="G13" s="55"/>
      <c r="H13" s="69"/>
      <c r="I13" s="55"/>
      <c r="J13" s="71"/>
      <c r="K13" s="55"/>
      <c r="L13" s="71"/>
      <c r="M13" s="70"/>
    </row>
    <row r="14" spans="1:13" ht="24.75" customHeight="1">
      <c r="A14" s="93" t="s">
        <v>83</v>
      </c>
      <c r="B14" s="54" t="s">
        <v>16</v>
      </c>
      <c r="C14" s="72">
        <v>2964.2</v>
      </c>
      <c r="D14" s="69">
        <v>0</v>
      </c>
      <c r="E14" s="55">
        <f>D14/C14*100</f>
        <v>0</v>
      </c>
      <c r="F14" s="69">
        <v>0</v>
      </c>
      <c r="G14" s="55" t="e">
        <f>F14/D14*100</f>
        <v>#DIV/0!</v>
      </c>
      <c r="H14" s="69">
        <v>0</v>
      </c>
      <c r="I14" s="55" t="e">
        <f>H14/F14*100</f>
        <v>#DIV/0!</v>
      </c>
      <c r="J14" s="71">
        <v>0</v>
      </c>
      <c r="K14" s="55" t="e">
        <f>J14/H14*100</f>
        <v>#DIV/0!</v>
      </c>
      <c r="L14" s="71">
        <v>0</v>
      </c>
      <c r="M14" s="70" t="e">
        <f>L14/J14*100</f>
        <v>#DIV/0!</v>
      </c>
    </row>
    <row r="15" spans="1:13" ht="12.75">
      <c r="A15" s="4"/>
      <c r="B15" s="4"/>
      <c r="C15" s="4"/>
      <c r="D15" s="5"/>
      <c r="E15" s="48"/>
      <c r="F15" s="5"/>
      <c r="G15" s="48"/>
      <c r="H15" s="5"/>
      <c r="I15" s="48"/>
      <c r="J15" s="6"/>
      <c r="K15" s="48"/>
      <c r="L15" s="6"/>
      <c r="M15" s="48"/>
    </row>
    <row r="16" spans="1:13" ht="12.75">
      <c r="A16" s="4"/>
      <c r="B16" s="4"/>
      <c r="C16" s="4"/>
      <c r="D16" s="5"/>
      <c r="E16" s="48"/>
      <c r="F16" s="5"/>
      <c r="G16" s="48"/>
      <c r="H16" s="5"/>
      <c r="I16" s="48"/>
      <c r="J16" s="6"/>
      <c r="K16" s="48"/>
      <c r="L16" s="6"/>
      <c r="M16" s="48"/>
    </row>
    <row r="17" spans="1:13" ht="12.75">
      <c r="A17" s="4"/>
      <c r="B17" s="4"/>
      <c r="C17" s="4"/>
      <c r="D17" s="5"/>
      <c r="E17" s="48"/>
      <c r="F17" s="5"/>
      <c r="G17" s="48"/>
      <c r="H17" s="5"/>
      <c r="I17" s="48"/>
      <c r="J17" s="6"/>
      <c r="K17" s="48"/>
      <c r="L17" s="6"/>
      <c r="M17" s="48"/>
    </row>
    <row r="18" spans="1:13" ht="12.75">
      <c r="A18" s="4"/>
      <c r="B18" s="4"/>
      <c r="C18" s="4"/>
      <c r="D18" s="5"/>
      <c r="E18" s="48"/>
      <c r="F18" s="5"/>
      <c r="G18" s="48"/>
      <c r="H18" s="5"/>
      <c r="I18" s="48"/>
      <c r="J18" s="6"/>
      <c r="K18" s="48"/>
      <c r="L18" s="6"/>
      <c r="M18" s="48"/>
    </row>
    <row r="19" spans="1:13" ht="12.75">
      <c r="A19" s="4"/>
      <c r="B19" s="4"/>
      <c r="C19" s="4"/>
      <c r="D19" s="5"/>
      <c r="E19" s="48"/>
      <c r="F19" s="5"/>
      <c r="G19" s="48"/>
      <c r="H19" s="5"/>
      <c r="I19" s="48"/>
      <c r="J19" s="6"/>
      <c r="K19" s="48"/>
      <c r="L19" s="6"/>
      <c r="M19" s="48"/>
    </row>
    <row r="20" spans="1:13" ht="12.75">
      <c r="A20" s="4"/>
      <c r="B20" s="4"/>
      <c r="C20" s="4"/>
      <c r="D20" s="5"/>
      <c r="E20" s="48"/>
      <c r="F20" s="5"/>
      <c r="G20" s="48"/>
      <c r="H20" s="5"/>
      <c r="I20" s="48"/>
      <c r="J20" s="6"/>
      <c r="K20" s="48"/>
      <c r="L20" s="6"/>
      <c r="M20" s="48"/>
    </row>
    <row r="21" spans="1:13" ht="12.75">
      <c r="A21" s="4"/>
      <c r="B21" s="4"/>
      <c r="C21" s="4"/>
      <c r="D21" s="5"/>
      <c r="E21" s="48"/>
      <c r="F21" s="5"/>
      <c r="G21" s="48"/>
      <c r="H21" s="5"/>
      <c r="I21" s="48"/>
      <c r="J21" s="6"/>
      <c r="K21" s="48"/>
      <c r="L21" s="6"/>
      <c r="M21" s="48"/>
    </row>
    <row r="22" spans="1:13" ht="12.75">
      <c r="A22" s="4"/>
      <c r="B22" s="4"/>
      <c r="C22" s="4"/>
      <c r="D22" s="5"/>
      <c r="E22" s="48"/>
      <c r="F22" s="5"/>
      <c r="G22" s="48"/>
      <c r="H22" s="5"/>
      <c r="I22" s="48"/>
      <c r="J22" s="6"/>
      <c r="K22" s="48"/>
      <c r="L22" s="6"/>
      <c r="M22" s="48"/>
    </row>
    <row r="23" spans="1:13" ht="12.75">
      <c r="A23" s="4"/>
      <c r="B23" s="4"/>
      <c r="C23" s="4"/>
      <c r="D23" s="5"/>
      <c r="E23" s="48"/>
      <c r="F23" s="5"/>
      <c r="G23" s="48"/>
      <c r="H23" s="5"/>
      <c r="I23" s="48"/>
      <c r="J23" s="6"/>
      <c r="K23" s="48"/>
      <c r="L23" s="6"/>
      <c r="M23" s="48"/>
    </row>
    <row r="24" spans="1:13" ht="12.75">
      <c r="A24" s="4"/>
      <c r="B24" s="4"/>
      <c r="C24" s="4"/>
      <c r="D24" s="5"/>
      <c r="E24" s="48"/>
      <c r="F24" s="5"/>
      <c r="G24" s="48"/>
      <c r="H24" s="5"/>
      <c r="I24" s="48"/>
      <c r="J24" s="6"/>
      <c r="K24" s="48"/>
      <c r="L24" s="6"/>
      <c r="M24" s="48"/>
    </row>
    <row r="25" spans="1:13" ht="12.75">
      <c r="A25" s="4"/>
      <c r="B25" s="4"/>
      <c r="C25" s="4"/>
      <c r="D25" s="5"/>
      <c r="E25" s="48"/>
      <c r="F25" s="5"/>
      <c r="G25" s="48"/>
      <c r="H25" s="5"/>
      <c r="I25" s="48"/>
      <c r="J25" s="6"/>
      <c r="K25" s="48"/>
      <c r="L25" s="6"/>
      <c r="M25" s="48"/>
    </row>
    <row r="26" spans="1:13" ht="12.75">
      <c r="A26" s="4"/>
      <c r="B26" s="4"/>
      <c r="C26" s="4"/>
      <c r="D26" s="5"/>
      <c r="E26" s="48"/>
      <c r="F26" s="5"/>
      <c r="G26" s="48"/>
      <c r="H26" s="5"/>
      <c r="I26" s="48"/>
      <c r="J26" s="6"/>
      <c r="K26" s="48"/>
      <c r="L26" s="6"/>
      <c r="M26" s="48"/>
    </row>
    <row r="27" spans="1:13" ht="12.75">
      <c r="A27" s="4"/>
      <c r="B27" s="4"/>
      <c r="C27" s="4"/>
      <c r="D27" s="5"/>
      <c r="E27" s="48"/>
      <c r="F27" s="5"/>
      <c r="G27" s="48"/>
      <c r="H27" s="5"/>
      <c r="I27" s="48"/>
      <c r="J27" s="6"/>
      <c r="K27" s="48"/>
      <c r="L27" s="6"/>
      <c r="M27" s="48"/>
    </row>
    <row r="28" spans="1:13" ht="12.75">
      <c r="A28" s="4"/>
      <c r="B28" s="4"/>
      <c r="C28" s="4"/>
      <c r="D28" s="5"/>
      <c r="E28" s="48"/>
      <c r="F28" s="5"/>
      <c r="G28" s="48"/>
      <c r="H28" s="5"/>
      <c r="I28" s="48"/>
      <c r="J28" s="6"/>
      <c r="K28" s="48"/>
      <c r="L28" s="6"/>
      <c r="M28" s="48"/>
    </row>
    <row r="29" spans="1:13" ht="12.75">
      <c r="A29" s="7"/>
      <c r="B29" s="7"/>
      <c r="C29" s="7"/>
      <c r="D29" s="6"/>
      <c r="E29" s="48"/>
      <c r="F29" s="6"/>
      <c r="G29" s="48"/>
      <c r="H29" s="6"/>
      <c r="I29" s="48"/>
      <c r="J29" s="6"/>
      <c r="K29" s="48"/>
      <c r="L29" s="6"/>
      <c r="M29" s="48"/>
    </row>
    <row r="31" ht="12.75">
      <c r="A31" s="43" t="s">
        <v>131</v>
      </c>
    </row>
    <row r="32" ht="12.75">
      <c r="A32" s="43" t="s">
        <v>132</v>
      </c>
    </row>
    <row r="33" spans="1:13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</sheetData>
  <sheetProtection/>
  <mergeCells count="4">
    <mergeCell ref="A2:M2"/>
    <mergeCell ref="A33:M33"/>
    <mergeCell ref="A3:M3"/>
    <mergeCell ref="L1:M1"/>
  </mergeCells>
  <printOptions/>
  <pageMargins left="0.46" right="0.25" top="0.55" bottom="1" header="0.5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view="pageBreakPreview" zoomScale="90" zoomScaleSheetLayoutView="90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2" sqref="A112:D112"/>
    </sheetView>
  </sheetViews>
  <sheetFormatPr defaultColWidth="9.00390625" defaultRowHeight="12.75"/>
  <cols>
    <col min="1" max="1" width="27.125" style="0" customWidth="1"/>
    <col min="2" max="2" width="5.375" style="53" customWidth="1"/>
    <col min="3" max="3" width="8.375" style="0" customWidth="1"/>
    <col min="4" max="4" width="9.625" style="0" customWidth="1"/>
    <col min="5" max="5" width="9.375" style="0" customWidth="1"/>
    <col min="6" max="6" width="6.375" style="0" customWidth="1"/>
    <col min="7" max="7" width="7.00390625" style="0" customWidth="1"/>
    <col min="8" max="8" width="6.25390625" style="0" customWidth="1"/>
    <col min="9" max="9" width="7.00390625" style="0" customWidth="1"/>
    <col min="10" max="10" width="6.625" style="0" customWidth="1"/>
    <col min="11" max="11" width="7.00390625" style="0" customWidth="1"/>
    <col min="12" max="12" width="7.375" style="0" customWidth="1"/>
    <col min="13" max="13" width="8.375" style="0" customWidth="1"/>
    <col min="14" max="14" width="6.00390625" style="0" customWidth="1"/>
    <col min="15" max="15" width="7.25390625" style="0" customWidth="1"/>
    <col min="16" max="16" width="5.875" style="0" customWidth="1"/>
    <col min="17" max="17" width="7.75390625" style="0" customWidth="1"/>
    <col min="18" max="18" width="6.125" style="0" customWidth="1"/>
    <col min="19" max="19" width="8.375" style="0" customWidth="1"/>
    <col min="20" max="20" width="6.75390625" style="0" customWidth="1"/>
    <col min="21" max="21" width="7.875" style="0" customWidth="1"/>
    <col min="22" max="22" width="6.00390625" style="0" customWidth="1"/>
    <col min="23" max="23" width="8.00390625" style="0" customWidth="1"/>
  </cols>
  <sheetData>
    <row r="1" spans="1:23" ht="15.75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4" t="s">
        <v>18</v>
      </c>
      <c r="W1" s="114"/>
    </row>
    <row r="2" spans="1:21" ht="12.75">
      <c r="A2" s="1"/>
      <c r="B2" s="4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"/>
      <c r="S2" s="1"/>
      <c r="T2" s="1"/>
      <c r="U2" s="1"/>
    </row>
    <row r="3" spans="1:23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t="s">
        <v>16</v>
      </c>
    </row>
    <row r="4" spans="1:23" ht="12.75">
      <c r="A4" s="117"/>
      <c r="B4" s="112" t="s">
        <v>6</v>
      </c>
      <c r="C4" s="118" t="s">
        <v>41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 t="s">
        <v>2</v>
      </c>
      <c r="O4" s="117"/>
      <c r="P4" s="117"/>
      <c r="Q4" s="117"/>
      <c r="R4" s="117"/>
      <c r="S4" s="117"/>
      <c r="T4" s="117"/>
      <c r="U4" s="117"/>
      <c r="V4" s="117"/>
      <c r="W4" s="117"/>
    </row>
    <row r="5" spans="1:23" ht="45">
      <c r="A5" s="117"/>
      <c r="B5" s="113"/>
      <c r="C5" s="46" t="s">
        <v>105</v>
      </c>
      <c r="D5" s="46" t="s">
        <v>106</v>
      </c>
      <c r="E5" s="46" t="s">
        <v>107</v>
      </c>
      <c r="F5" s="46" t="s">
        <v>93</v>
      </c>
      <c r="G5" s="46" t="s">
        <v>108</v>
      </c>
      <c r="H5" s="46" t="s">
        <v>109</v>
      </c>
      <c r="I5" s="46" t="s">
        <v>108</v>
      </c>
      <c r="J5" s="46" t="s">
        <v>110</v>
      </c>
      <c r="K5" s="46" t="s">
        <v>111</v>
      </c>
      <c r="L5" s="46" t="s">
        <v>112</v>
      </c>
      <c r="M5" s="46" t="s">
        <v>113</v>
      </c>
      <c r="N5" s="46" t="s">
        <v>94</v>
      </c>
      <c r="O5" s="46" t="s">
        <v>114</v>
      </c>
      <c r="P5" s="46" t="s">
        <v>115</v>
      </c>
      <c r="Q5" s="46" t="s">
        <v>116</v>
      </c>
      <c r="R5" s="46" t="s">
        <v>45</v>
      </c>
      <c r="S5" s="46" t="s">
        <v>117</v>
      </c>
      <c r="T5" s="46" t="s">
        <v>95</v>
      </c>
      <c r="U5" s="46" t="s">
        <v>96</v>
      </c>
      <c r="V5" s="46" t="s">
        <v>118</v>
      </c>
      <c r="W5" s="46" t="s">
        <v>119</v>
      </c>
    </row>
    <row r="6" spans="1:23" ht="12" customHeight="1">
      <c r="A6" s="2">
        <v>1</v>
      </c>
      <c r="B6" s="50"/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10">
        <v>21</v>
      </c>
      <c r="W6" s="10">
        <v>22</v>
      </c>
    </row>
    <row r="7" spans="1:23" ht="45">
      <c r="A7" s="26" t="s">
        <v>39</v>
      </c>
      <c r="B7" s="51" t="s">
        <v>46</v>
      </c>
      <c r="C7" s="59">
        <f>C9+C18+C104+C108</f>
        <v>9132.8</v>
      </c>
      <c r="D7" s="59">
        <f>E7/C7*100</f>
        <v>59.083768395234756</v>
      </c>
      <c r="E7" s="59">
        <f>E18+E108</f>
        <v>5396.002399999999</v>
      </c>
      <c r="F7" s="59">
        <f>G7/E7*100</f>
        <v>103.79779377414657</v>
      </c>
      <c r="G7" s="59">
        <f aca="true" t="shared" si="0" ref="G7:W7">G9+G18+G104+G108</f>
        <v>5600.931443199999</v>
      </c>
      <c r="H7" s="59">
        <f>I7/G7*100</f>
        <v>102.68726993312396</v>
      </c>
      <c r="I7" s="59">
        <f t="shared" si="0"/>
        <v>5751.443589847999</v>
      </c>
      <c r="J7" s="59">
        <f>K7/I7*100</f>
        <v>102.96195817164333</v>
      </c>
      <c r="K7" s="68">
        <f t="shared" si="0"/>
        <v>5921.7989432449585</v>
      </c>
      <c r="L7" s="59">
        <f>M7/K7*100</f>
        <v>103.48582822057506</v>
      </c>
      <c r="M7" s="68">
        <f t="shared" si="0"/>
        <v>6128.222681974307</v>
      </c>
      <c r="N7" s="59">
        <f>O7/E7*100</f>
        <v>97.32019392726735</v>
      </c>
      <c r="O7" s="59">
        <f t="shared" si="0"/>
        <v>5251.4</v>
      </c>
      <c r="P7" s="59">
        <f>Q7/O7/F7*10000</f>
        <v>105.65765023391538</v>
      </c>
      <c r="Q7" s="68">
        <f t="shared" si="0"/>
        <v>5759.226653899999</v>
      </c>
      <c r="R7" s="59">
        <f>S7/Q7/H7*10000</f>
        <v>104.51641497851283</v>
      </c>
      <c r="S7" s="68">
        <f t="shared" si="0"/>
        <v>6181.0930686753445</v>
      </c>
      <c r="T7" s="59">
        <f>U7/S7/J7*10000</f>
        <v>104.30877461541962</v>
      </c>
      <c r="U7" s="68">
        <f t="shared" si="0"/>
        <v>6638.392393529898</v>
      </c>
      <c r="V7" s="59">
        <f>W7/U7/L7*10000</f>
        <v>104.15504942263313</v>
      </c>
      <c r="W7" s="68">
        <f t="shared" si="0"/>
        <v>7155.2387409597795</v>
      </c>
    </row>
    <row r="8" spans="1:23" ht="22.5" customHeight="1">
      <c r="A8" s="27" t="s">
        <v>14</v>
      </c>
      <c r="B8" s="52"/>
      <c r="C8" s="57"/>
      <c r="D8" s="5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  <c r="Q8" s="5"/>
      <c r="R8" s="5"/>
      <c r="S8" s="5"/>
      <c r="T8" s="5"/>
      <c r="U8" s="5"/>
      <c r="V8" s="8"/>
      <c r="W8" s="8"/>
    </row>
    <row r="9" spans="1:23" ht="21.75" customHeight="1">
      <c r="A9" s="26" t="s">
        <v>71</v>
      </c>
      <c r="B9" s="51" t="s">
        <v>77</v>
      </c>
      <c r="C9" s="57">
        <f>C10</f>
        <v>0</v>
      </c>
      <c r="D9" s="5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  <c r="Q9" s="5"/>
      <c r="R9" s="5"/>
      <c r="S9" s="5"/>
      <c r="T9" s="5"/>
      <c r="U9" s="5"/>
      <c r="V9" s="8"/>
      <c r="W9" s="8"/>
    </row>
    <row r="10" spans="1:23" ht="22.5">
      <c r="A10" s="27" t="s">
        <v>47</v>
      </c>
      <c r="B10" s="52"/>
      <c r="C10" s="57">
        <v>0</v>
      </c>
      <c r="D10" s="5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  <c r="Q10" s="5"/>
      <c r="R10" s="5"/>
      <c r="S10" s="5"/>
      <c r="T10" s="5"/>
      <c r="U10" s="5"/>
      <c r="V10" s="8"/>
      <c r="W10" s="8"/>
    </row>
    <row r="11" spans="1:23" ht="15.75" customHeight="1">
      <c r="A11" s="27" t="s">
        <v>33</v>
      </c>
      <c r="B11" s="52"/>
      <c r="C11" s="57"/>
      <c r="D11" s="5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  <c r="Q11" s="5"/>
      <c r="R11" s="5"/>
      <c r="S11" s="5"/>
      <c r="T11" s="5"/>
      <c r="U11" s="5"/>
      <c r="V11" s="8"/>
      <c r="W11" s="8"/>
    </row>
    <row r="12" spans="1:23" ht="12.75" hidden="1">
      <c r="A12" s="27" t="s">
        <v>34</v>
      </c>
      <c r="B12" s="52"/>
      <c r="C12" s="5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  <c r="Q12" s="5"/>
      <c r="R12" s="5"/>
      <c r="S12" s="5"/>
      <c r="T12" s="5"/>
      <c r="U12" s="5"/>
      <c r="V12" s="8"/>
      <c r="W12" s="8"/>
    </row>
    <row r="13" spans="1:23" ht="12.75" hidden="1">
      <c r="A13" s="27" t="s">
        <v>35</v>
      </c>
      <c r="B13" s="52"/>
      <c r="C13" s="5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  <c r="Q13" s="5"/>
      <c r="R13" s="5"/>
      <c r="S13" s="5"/>
      <c r="T13" s="5"/>
      <c r="U13" s="5"/>
      <c r="V13" s="8"/>
      <c r="W13" s="8"/>
    </row>
    <row r="14" spans="1:23" ht="12.75" hidden="1">
      <c r="A14" s="27" t="s">
        <v>48</v>
      </c>
      <c r="B14" s="52"/>
      <c r="C14" s="5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  <c r="Q14" s="5"/>
      <c r="R14" s="5"/>
      <c r="S14" s="5"/>
      <c r="T14" s="5"/>
      <c r="U14" s="5"/>
      <c r="V14" s="8"/>
      <c r="W14" s="8"/>
    </row>
    <row r="15" spans="1:23" ht="9.75" customHeight="1" hidden="1">
      <c r="A15" s="27" t="s">
        <v>34</v>
      </c>
      <c r="B15" s="52"/>
      <c r="C15" s="5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  <c r="Q15" s="5"/>
      <c r="R15" s="5"/>
      <c r="S15" s="5"/>
      <c r="T15" s="5"/>
      <c r="U15" s="5"/>
      <c r="V15" s="8"/>
      <c r="W15" s="8"/>
    </row>
    <row r="16" spans="1:23" ht="10.5" customHeight="1" hidden="1">
      <c r="A16" s="27" t="s">
        <v>35</v>
      </c>
      <c r="B16" s="52"/>
      <c r="C16" s="5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  <c r="Q16" s="5"/>
      <c r="R16" s="5"/>
      <c r="S16" s="5"/>
      <c r="T16" s="5"/>
      <c r="U16" s="5"/>
      <c r="V16" s="8"/>
      <c r="W16" s="8"/>
    </row>
    <row r="17" spans="1:23" ht="9.75" customHeight="1" hidden="1">
      <c r="A17" s="27" t="s">
        <v>36</v>
      </c>
      <c r="B17" s="52"/>
      <c r="C17" s="5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  <c r="Q17" s="5"/>
      <c r="R17" s="5"/>
      <c r="S17" s="5"/>
      <c r="T17" s="5"/>
      <c r="U17" s="5"/>
      <c r="V17" s="8"/>
      <c r="W17" s="8"/>
    </row>
    <row r="18" spans="1:23" ht="22.5">
      <c r="A18" s="26" t="s">
        <v>72</v>
      </c>
      <c r="B18" s="51" t="s">
        <v>7</v>
      </c>
      <c r="C18" s="59">
        <f>C21+C30</f>
        <v>6625.799999999999</v>
      </c>
      <c r="D18" s="59">
        <f>E18/C18*100</f>
        <v>43.60231821063117</v>
      </c>
      <c r="E18" s="59">
        <f>E21+E30</f>
        <v>2889.0024</v>
      </c>
      <c r="F18" s="59">
        <f>G18/E18*100</f>
        <v>101.79999999999998</v>
      </c>
      <c r="G18" s="68">
        <f aca="true" t="shared" si="1" ref="G18:W18">G21+G30</f>
        <v>2941.0044431999995</v>
      </c>
      <c r="H18" s="59">
        <f>'[1]промыш. и отгрузка'!$H$13</f>
        <v>104.25092605548232</v>
      </c>
      <c r="I18" s="68">
        <f t="shared" si="1"/>
        <v>2985.1195098479993</v>
      </c>
      <c r="J18" s="59">
        <f>K18/I18*100</f>
        <v>101.99999999999999</v>
      </c>
      <c r="K18" s="68">
        <f t="shared" si="1"/>
        <v>3044.821900044959</v>
      </c>
      <c r="L18" s="59">
        <f t="shared" si="1"/>
        <v>103</v>
      </c>
      <c r="M18" s="59">
        <f t="shared" si="1"/>
        <v>3136.166557046308</v>
      </c>
      <c r="N18" s="59">
        <f>O18/E18*100</f>
        <v>49.77842870604746</v>
      </c>
      <c r="O18" s="59">
        <f t="shared" si="1"/>
        <v>1438.1</v>
      </c>
      <c r="P18" s="59">
        <f>Q18/O18/F18*10000</f>
        <v>105.70000000000002</v>
      </c>
      <c r="Q18" s="68">
        <f t="shared" si="1"/>
        <v>1547.4329905999998</v>
      </c>
      <c r="R18" s="59">
        <f>S18/Q18/H18*10000</f>
        <v>100.76888903997946</v>
      </c>
      <c r="S18" s="68">
        <f t="shared" si="1"/>
        <v>1625.617042450065</v>
      </c>
      <c r="T18" s="59">
        <f>U18/S18/J18*10000</f>
        <v>103.20000000000002</v>
      </c>
      <c r="U18" s="59">
        <f t="shared" si="1"/>
        <v>1711.1895235646364</v>
      </c>
      <c r="V18" s="59">
        <f>W18/U18/L18*10000</f>
        <v>103.6</v>
      </c>
      <c r="W18" s="68">
        <f t="shared" si="1"/>
        <v>1825.9761168053524</v>
      </c>
    </row>
    <row r="19" spans="1:23" ht="25.5" customHeight="1">
      <c r="A19" s="27" t="s">
        <v>49</v>
      </c>
      <c r="B19" s="52"/>
      <c r="C19" s="59">
        <f aca="true" t="shared" si="2" ref="C19:W19">C21</f>
        <v>3661.6</v>
      </c>
      <c r="D19" s="67">
        <f t="shared" si="2"/>
        <v>78.9</v>
      </c>
      <c r="E19" s="67">
        <f t="shared" si="2"/>
        <v>2889.0024</v>
      </c>
      <c r="F19" s="67">
        <f t="shared" si="2"/>
        <v>101.8</v>
      </c>
      <c r="G19" s="65">
        <f t="shared" si="2"/>
        <v>2941.0044431999995</v>
      </c>
      <c r="H19" s="67">
        <f t="shared" si="2"/>
        <v>101.5</v>
      </c>
      <c r="I19" s="65">
        <f t="shared" si="2"/>
        <v>2985.1195098479993</v>
      </c>
      <c r="J19" s="67">
        <f t="shared" si="2"/>
        <v>102</v>
      </c>
      <c r="K19" s="67">
        <f t="shared" si="2"/>
        <v>3044.821900044959</v>
      </c>
      <c r="L19" s="67">
        <f t="shared" si="2"/>
        <v>103</v>
      </c>
      <c r="M19" s="65">
        <f t="shared" si="2"/>
        <v>3136.166557046308</v>
      </c>
      <c r="N19" s="67">
        <f t="shared" si="2"/>
        <v>49.77842870604746</v>
      </c>
      <c r="O19" s="67">
        <f t="shared" si="2"/>
        <v>1438.1</v>
      </c>
      <c r="P19" s="63">
        <f t="shared" si="2"/>
        <v>105.7</v>
      </c>
      <c r="Q19" s="65">
        <f t="shared" si="2"/>
        <v>1547.4329905999998</v>
      </c>
      <c r="R19" s="67">
        <f t="shared" si="2"/>
        <v>103.5</v>
      </c>
      <c r="S19" s="65">
        <f t="shared" si="2"/>
        <v>1625.617042450065</v>
      </c>
      <c r="T19" s="67">
        <f t="shared" si="2"/>
        <v>103.2</v>
      </c>
      <c r="U19" s="65">
        <f t="shared" si="2"/>
        <v>1711.1895235646364</v>
      </c>
      <c r="V19" s="63">
        <f t="shared" si="2"/>
        <v>103.6</v>
      </c>
      <c r="W19" s="65">
        <f t="shared" si="2"/>
        <v>1825.9761168053524</v>
      </c>
    </row>
    <row r="20" spans="1:23" ht="12.75">
      <c r="A20" s="27" t="s">
        <v>84</v>
      </c>
      <c r="B20" s="52"/>
      <c r="C20" s="5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  <c r="Q20" s="5"/>
      <c r="R20" s="5"/>
      <c r="S20" s="5"/>
      <c r="T20" s="5"/>
      <c r="U20" s="5"/>
      <c r="V20" s="8"/>
      <c r="W20" s="8"/>
    </row>
    <row r="21" spans="1:23" ht="22.5">
      <c r="A21" s="26" t="s">
        <v>85</v>
      </c>
      <c r="B21" s="52"/>
      <c r="C21" s="89">
        <v>3661.6</v>
      </c>
      <c r="D21" s="5">
        <v>78.9</v>
      </c>
      <c r="E21" s="67">
        <f>C21*D21/100</f>
        <v>2889.0024</v>
      </c>
      <c r="F21" s="5">
        <v>101.8</v>
      </c>
      <c r="G21" s="65">
        <f>E21*F21/100</f>
        <v>2941.0044431999995</v>
      </c>
      <c r="H21" s="5">
        <v>101.5</v>
      </c>
      <c r="I21" s="65">
        <f>G21*H21/100</f>
        <v>2985.1195098479993</v>
      </c>
      <c r="J21" s="5">
        <v>102</v>
      </c>
      <c r="K21" s="65">
        <f>I21*J21/100</f>
        <v>3044.821900044959</v>
      </c>
      <c r="L21" s="5">
        <v>103</v>
      </c>
      <c r="M21" s="65">
        <f>K21*L21/100</f>
        <v>3136.166557046308</v>
      </c>
      <c r="N21" s="67">
        <f>O21/E21*100</f>
        <v>49.77842870604746</v>
      </c>
      <c r="O21" s="5">
        <v>1438.1</v>
      </c>
      <c r="P21" s="8">
        <v>105.7</v>
      </c>
      <c r="Q21" s="65">
        <f>O21*P21*F21/10000</f>
        <v>1547.4329905999998</v>
      </c>
      <c r="R21" s="5">
        <v>103.5</v>
      </c>
      <c r="S21" s="65">
        <f>Q21*R21*H21/10000</f>
        <v>1625.617042450065</v>
      </c>
      <c r="T21" s="5">
        <v>103.2</v>
      </c>
      <c r="U21" s="65">
        <f>S21*T21*J21/10000</f>
        <v>1711.1895235646364</v>
      </c>
      <c r="V21" s="5">
        <v>103.6</v>
      </c>
      <c r="W21" s="65">
        <f>U21*V21*L21/10000</f>
        <v>1825.9761168053524</v>
      </c>
    </row>
    <row r="22" spans="1:23" ht="0.75" customHeight="1">
      <c r="A22" s="27" t="s">
        <v>50</v>
      </c>
      <c r="B22" s="52"/>
      <c r="C22" s="5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/>
      <c r="Q22" s="5"/>
      <c r="R22" s="5"/>
      <c r="S22" s="5"/>
      <c r="T22" s="5"/>
      <c r="U22" s="5"/>
      <c r="V22" s="8"/>
      <c r="W22" s="8"/>
    </row>
    <row r="23" spans="1:23" ht="12.75">
      <c r="A23" s="27"/>
      <c r="B23" s="52"/>
      <c r="C23" s="5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5"/>
      <c r="R23" s="5"/>
      <c r="S23" s="5"/>
      <c r="T23" s="5"/>
      <c r="U23" s="5"/>
      <c r="V23" s="8"/>
      <c r="W23" s="8"/>
    </row>
    <row r="24" spans="1:23" ht="12.75" hidden="1">
      <c r="A24" s="27"/>
      <c r="B24" s="52"/>
      <c r="C24" s="5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5"/>
      <c r="R24" s="5"/>
      <c r="S24" s="5"/>
      <c r="T24" s="5"/>
      <c r="U24" s="5"/>
      <c r="V24" s="8"/>
      <c r="W24" s="8"/>
    </row>
    <row r="25" spans="1:23" ht="12.75" hidden="1">
      <c r="A25" s="27"/>
      <c r="B25" s="52"/>
      <c r="C25" s="5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  <c r="Q25" s="5"/>
      <c r="R25" s="5"/>
      <c r="S25" s="5"/>
      <c r="T25" s="5"/>
      <c r="U25" s="5"/>
      <c r="V25" s="8"/>
      <c r="W25" s="8"/>
    </row>
    <row r="26" spans="1:23" ht="12.75" hidden="1">
      <c r="A26" s="27" t="s">
        <v>51</v>
      </c>
      <c r="B26" s="52"/>
      <c r="C26" s="5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  <c r="Q26" s="5"/>
      <c r="R26" s="5"/>
      <c r="S26" s="5"/>
      <c r="T26" s="5"/>
      <c r="U26" s="5"/>
      <c r="V26" s="8"/>
      <c r="W26" s="8"/>
    </row>
    <row r="27" spans="1:23" ht="12.75" hidden="1">
      <c r="A27" s="27"/>
      <c r="B27" s="52"/>
      <c r="C27" s="5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5"/>
      <c r="R27" s="5"/>
      <c r="S27" s="5"/>
      <c r="T27" s="5"/>
      <c r="U27" s="5"/>
      <c r="V27" s="8"/>
      <c r="W27" s="8"/>
    </row>
    <row r="28" spans="1:23" ht="33" customHeight="1" hidden="1">
      <c r="A28" s="27"/>
      <c r="B28" s="52"/>
      <c r="C28" s="5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/>
      <c r="Q28" s="5"/>
      <c r="R28" s="5"/>
      <c r="S28" s="5"/>
      <c r="T28" s="5"/>
      <c r="U28" s="5"/>
      <c r="V28" s="8"/>
      <c r="W28" s="8"/>
    </row>
    <row r="29" spans="1:23" ht="22.5">
      <c r="A29" s="27" t="s">
        <v>52</v>
      </c>
      <c r="B29" s="52"/>
      <c r="C29" s="59">
        <f aca="true" t="shared" si="3" ref="C29:W29">C30</f>
        <v>2964.2</v>
      </c>
      <c r="D29" s="67">
        <f t="shared" si="3"/>
        <v>0</v>
      </c>
      <c r="E29" s="67">
        <f t="shared" si="3"/>
        <v>0</v>
      </c>
      <c r="F29" s="67">
        <f t="shared" si="3"/>
        <v>0</v>
      </c>
      <c r="G29" s="65">
        <f t="shared" si="3"/>
        <v>0</v>
      </c>
      <c r="H29" s="67">
        <f t="shared" si="3"/>
        <v>0</v>
      </c>
      <c r="I29" s="65">
        <f t="shared" si="3"/>
        <v>0</v>
      </c>
      <c r="J29" s="67">
        <f t="shared" si="3"/>
        <v>0</v>
      </c>
      <c r="K29" s="67">
        <f t="shared" si="3"/>
        <v>0</v>
      </c>
      <c r="L29" s="67">
        <f t="shared" si="3"/>
        <v>0</v>
      </c>
      <c r="M29" s="67">
        <f t="shared" si="3"/>
        <v>0</v>
      </c>
      <c r="N29" s="67">
        <f t="shared" si="3"/>
        <v>0</v>
      </c>
      <c r="O29" s="67">
        <f t="shared" si="3"/>
        <v>0</v>
      </c>
      <c r="P29" s="63">
        <f t="shared" si="3"/>
        <v>0</v>
      </c>
      <c r="Q29" s="67">
        <f t="shared" si="3"/>
        <v>0</v>
      </c>
      <c r="R29" s="67">
        <f t="shared" si="3"/>
        <v>0</v>
      </c>
      <c r="S29" s="67">
        <f t="shared" si="3"/>
        <v>0</v>
      </c>
      <c r="T29" s="65">
        <f t="shared" si="3"/>
        <v>0</v>
      </c>
      <c r="U29" s="65">
        <f t="shared" si="3"/>
        <v>0</v>
      </c>
      <c r="V29" s="63">
        <f t="shared" si="3"/>
        <v>0</v>
      </c>
      <c r="W29" s="65">
        <f t="shared" si="3"/>
        <v>0</v>
      </c>
    </row>
    <row r="30" spans="1:23" ht="12.75">
      <c r="A30" s="26" t="s">
        <v>86</v>
      </c>
      <c r="B30" s="52"/>
      <c r="C30" s="57">
        <v>2964.2</v>
      </c>
      <c r="D30" s="5">
        <v>0</v>
      </c>
      <c r="E30" s="66">
        <f>C30*D30/100</f>
        <v>0</v>
      </c>
      <c r="F30" s="5">
        <v>0</v>
      </c>
      <c r="G30" s="65">
        <f>E30*F30/100</f>
        <v>0</v>
      </c>
      <c r="H30" s="5">
        <v>0</v>
      </c>
      <c r="I30" s="65">
        <f>G30*H30/100</f>
        <v>0</v>
      </c>
      <c r="J30" s="5">
        <v>0</v>
      </c>
      <c r="K30" s="67">
        <f>I30*J30/100</f>
        <v>0</v>
      </c>
      <c r="L30" s="5">
        <v>0</v>
      </c>
      <c r="M30" s="65">
        <f>K30*L30/100</f>
        <v>0</v>
      </c>
      <c r="N30" s="5">
        <v>0</v>
      </c>
      <c r="O30" s="5">
        <v>0</v>
      </c>
      <c r="P30" s="5">
        <v>0</v>
      </c>
      <c r="Q30" s="65">
        <f>O30*P30*F30/10000</f>
        <v>0</v>
      </c>
      <c r="R30" s="5">
        <v>0</v>
      </c>
      <c r="S30" s="65">
        <f>Q30*R30*H30/10000</f>
        <v>0</v>
      </c>
      <c r="T30" s="5">
        <v>0</v>
      </c>
      <c r="U30" s="65">
        <f>S30*T30*J30/10000</f>
        <v>0</v>
      </c>
      <c r="V30" s="5">
        <v>0</v>
      </c>
      <c r="W30" s="65">
        <f>U30*V30*L30/10000</f>
        <v>0</v>
      </c>
    </row>
    <row r="31" spans="1:23" ht="12.75">
      <c r="A31" s="27"/>
      <c r="B31" s="52"/>
      <c r="C31" s="5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/>
      <c r="Q31" s="5"/>
      <c r="R31" s="5"/>
      <c r="S31" s="5"/>
      <c r="T31" s="5"/>
      <c r="U31" s="5"/>
      <c r="V31" s="8"/>
      <c r="W31" s="8"/>
    </row>
    <row r="32" spans="1:23" ht="1.5" customHeight="1" hidden="1">
      <c r="A32" s="27"/>
      <c r="B32" s="52"/>
      <c r="C32" s="5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  <c r="Q32" s="5"/>
      <c r="R32" s="5"/>
      <c r="S32" s="5"/>
      <c r="T32" s="5"/>
      <c r="U32" s="5"/>
      <c r="V32" s="8"/>
      <c r="W32" s="8"/>
    </row>
    <row r="33" spans="1:23" ht="12.75" hidden="1">
      <c r="A33" s="27" t="s">
        <v>53</v>
      </c>
      <c r="B33" s="52"/>
      <c r="C33" s="5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5"/>
      <c r="R33" s="5"/>
      <c r="S33" s="5"/>
      <c r="T33" s="5"/>
      <c r="U33" s="5"/>
      <c r="V33" s="8"/>
      <c r="W33" s="8"/>
    </row>
    <row r="34" spans="1:23" ht="12.75" hidden="1">
      <c r="A34" s="27"/>
      <c r="B34" s="52"/>
      <c r="C34" s="5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  <c r="Q34" s="5"/>
      <c r="R34" s="5"/>
      <c r="S34" s="5"/>
      <c r="T34" s="5"/>
      <c r="U34" s="5"/>
      <c r="V34" s="8"/>
      <c r="W34" s="8"/>
    </row>
    <row r="35" spans="1:23" ht="12.75" hidden="1">
      <c r="A35" s="27"/>
      <c r="B35" s="52"/>
      <c r="C35" s="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5"/>
      <c r="R35" s="5"/>
      <c r="S35" s="5"/>
      <c r="T35" s="5"/>
      <c r="U35" s="5"/>
      <c r="V35" s="8"/>
      <c r="W35" s="8"/>
    </row>
    <row r="36" spans="1:23" ht="12.75" hidden="1">
      <c r="A36" s="27"/>
      <c r="B36" s="52"/>
      <c r="C36" s="5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5"/>
      <c r="R36" s="5"/>
      <c r="S36" s="5"/>
      <c r="T36" s="5"/>
      <c r="U36" s="5"/>
      <c r="V36" s="8"/>
      <c r="W36" s="8"/>
    </row>
    <row r="37" spans="1:23" ht="12.75" hidden="1">
      <c r="A37" s="27" t="s">
        <v>54</v>
      </c>
      <c r="B37" s="52"/>
      <c r="C37" s="5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5"/>
      <c r="R37" s="5"/>
      <c r="S37" s="5"/>
      <c r="T37" s="5"/>
      <c r="U37" s="5"/>
      <c r="V37" s="8"/>
      <c r="W37" s="8"/>
    </row>
    <row r="38" spans="1:23" ht="12.75" hidden="1">
      <c r="A38" s="27"/>
      <c r="B38" s="52"/>
      <c r="C38" s="5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5"/>
      <c r="R38" s="5"/>
      <c r="S38" s="5"/>
      <c r="T38" s="5"/>
      <c r="U38" s="5"/>
      <c r="V38" s="8"/>
      <c r="W38" s="8"/>
    </row>
    <row r="39" spans="1:23" ht="12.75" hidden="1">
      <c r="A39" s="27"/>
      <c r="B39" s="52"/>
      <c r="C39" s="5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5"/>
      <c r="R39" s="5"/>
      <c r="S39" s="5"/>
      <c r="T39" s="5"/>
      <c r="U39" s="5"/>
      <c r="V39" s="8"/>
      <c r="W39" s="8"/>
    </row>
    <row r="40" spans="1:23" ht="12.75" hidden="1">
      <c r="A40" s="27"/>
      <c r="B40" s="52"/>
      <c r="C40" s="5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/>
      <c r="Q40" s="5"/>
      <c r="R40" s="5"/>
      <c r="S40" s="5"/>
      <c r="T40" s="5"/>
      <c r="U40" s="5"/>
      <c r="V40" s="8"/>
      <c r="W40" s="8"/>
    </row>
    <row r="41" spans="1:23" ht="56.25" hidden="1">
      <c r="A41" s="27" t="s">
        <v>55</v>
      </c>
      <c r="B41" s="52"/>
      <c r="C41" s="5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/>
      <c r="Q41" s="5"/>
      <c r="R41" s="5"/>
      <c r="S41" s="5"/>
      <c r="T41" s="5"/>
      <c r="U41" s="5"/>
      <c r="V41" s="8"/>
      <c r="W41" s="8"/>
    </row>
    <row r="42" spans="1:23" ht="0.75" customHeight="1">
      <c r="A42" s="27"/>
      <c r="B42" s="52"/>
      <c r="C42" s="5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  <c r="Q42" s="5"/>
      <c r="R42" s="5"/>
      <c r="S42" s="5"/>
      <c r="T42" s="5"/>
      <c r="U42" s="5"/>
      <c r="V42" s="8"/>
      <c r="W42" s="8"/>
    </row>
    <row r="43" spans="1:23" ht="12.75" hidden="1">
      <c r="A43" s="27"/>
      <c r="B43" s="52"/>
      <c r="C43" s="5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  <c r="Q43" s="5"/>
      <c r="R43" s="5"/>
      <c r="S43" s="5"/>
      <c r="T43" s="5"/>
      <c r="U43" s="5"/>
      <c r="V43" s="8"/>
      <c r="W43" s="8"/>
    </row>
    <row r="44" spans="1:23" ht="22.5" hidden="1">
      <c r="A44" s="27" t="s">
        <v>56</v>
      </c>
      <c r="B44" s="52"/>
      <c r="C44" s="5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  <c r="Q44" s="5"/>
      <c r="R44" s="5"/>
      <c r="S44" s="5"/>
      <c r="T44" s="5"/>
      <c r="U44" s="5"/>
      <c r="V44" s="8"/>
      <c r="W44" s="8"/>
    </row>
    <row r="45" spans="1:23" ht="12.75" hidden="1">
      <c r="A45" s="27"/>
      <c r="B45" s="52"/>
      <c r="C45" s="5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  <c r="Q45" s="5"/>
      <c r="R45" s="5"/>
      <c r="S45" s="5"/>
      <c r="T45" s="5"/>
      <c r="U45" s="5"/>
      <c r="V45" s="8"/>
      <c r="W45" s="8"/>
    </row>
    <row r="46" spans="1:23" ht="12.75" hidden="1">
      <c r="A46" s="27"/>
      <c r="B46" s="52"/>
      <c r="C46" s="5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  <c r="Q46" s="5"/>
      <c r="R46" s="5"/>
      <c r="S46" s="5"/>
      <c r="T46" s="5"/>
      <c r="U46" s="5"/>
      <c r="V46" s="8"/>
      <c r="W46" s="8"/>
    </row>
    <row r="47" spans="1:23" ht="33.75" hidden="1">
      <c r="A47" s="27" t="s">
        <v>57</v>
      </c>
      <c r="B47" s="52"/>
      <c r="C47" s="5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  <c r="Q47" s="5"/>
      <c r="R47" s="5"/>
      <c r="S47" s="5"/>
      <c r="T47" s="5"/>
      <c r="U47" s="5"/>
      <c r="V47" s="8"/>
      <c r="W47" s="8"/>
    </row>
    <row r="48" spans="1:23" ht="12.75" hidden="1">
      <c r="A48" s="27"/>
      <c r="B48" s="52"/>
      <c r="C48" s="5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/>
      <c r="Q48" s="5"/>
      <c r="R48" s="5"/>
      <c r="S48" s="5"/>
      <c r="T48" s="5"/>
      <c r="U48" s="5"/>
      <c r="V48" s="8"/>
      <c r="W48" s="8"/>
    </row>
    <row r="49" spans="1:23" ht="12.75" hidden="1">
      <c r="A49" s="27"/>
      <c r="B49" s="52"/>
      <c r="C49" s="5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"/>
      <c r="Q49" s="5"/>
      <c r="R49" s="5"/>
      <c r="S49" s="5"/>
      <c r="T49" s="5"/>
      <c r="U49" s="5"/>
      <c r="V49" s="8"/>
      <c r="W49" s="8"/>
    </row>
    <row r="50" spans="1:23" ht="12.75" hidden="1">
      <c r="A50" s="27"/>
      <c r="B50" s="52"/>
      <c r="C50" s="5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  <c r="Q50" s="5"/>
      <c r="R50" s="5"/>
      <c r="S50" s="5"/>
      <c r="T50" s="5"/>
      <c r="U50" s="5"/>
      <c r="V50" s="8"/>
      <c r="W50" s="8"/>
    </row>
    <row r="51" spans="1:23" ht="22.5" hidden="1">
      <c r="A51" s="27" t="s">
        <v>58</v>
      </c>
      <c r="B51" s="52"/>
      <c r="C51" s="5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  <c r="Q51" s="5"/>
      <c r="R51" s="5"/>
      <c r="S51" s="5"/>
      <c r="T51" s="5"/>
      <c r="U51" s="5"/>
      <c r="V51" s="8"/>
      <c r="W51" s="8"/>
    </row>
    <row r="52" spans="1:23" ht="12.75" hidden="1">
      <c r="A52" s="27"/>
      <c r="B52" s="52"/>
      <c r="C52" s="5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/>
      <c r="Q52" s="5"/>
      <c r="R52" s="5"/>
      <c r="S52" s="5"/>
      <c r="T52" s="5"/>
      <c r="U52" s="5"/>
      <c r="V52" s="8"/>
      <c r="W52" s="8"/>
    </row>
    <row r="53" spans="1:23" ht="22.5" hidden="1">
      <c r="A53" s="27" t="s">
        <v>59</v>
      </c>
      <c r="B53" s="52"/>
      <c r="C53" s="5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/>
      <c r="Q53" s="5"/>
      <c r="R53" s="5"/>
      <c r="S53" s="5"/>
      <c r="T53" s="5"/>
      <c r="U53" s="5"/>
      <c r="V53" s="8"/>
      <c r="W53" s="8"/>
    </row>
    <row r="54" spans="1:23" ht="12.75" hidden="1">
      <c r="A54" s="27"/>
      <c r="B54" s="52"/>
      <c r="C54" s="5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"/>
      <c r="Q54" s="5"/>
      <c r="R54" s="5"/>
      <c r="S54" s="5"/>
      <c r="T54" s="5"/>
      <c r="U54" s="5"/>
      <c r="V54" s="8"/>
      <c r="W54" s="8"/>
    </row>
    <row r="55" spans="1:23" ht="12.75" hidden="1">
      <c r="A55" s="27"/>
      <c r="B55" s="52"/>
      <c r="C55" s="5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"/>
      <c r="Q55" s="5"/>
      <c r="R55" s="5"/>
      <c r="S55" s="5"/>
      <c r="T55" s="5"/>
      <c r="U55" s="5"/>
      <c r="V55" s="8"/>
      <c r="W55" s="8"/>
    </row>
    <row r="56" spans="1:23" ht="12.75" hidden="1">
      <c r="A56" s="27"/>
      <c r="B56" s="52"/>
      <c r="C56" s="5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"/>
      <c r="Q56" s="5"/>
      <c r="R56" s="5"/>
      <c r="S56" s="5"/>
      <c r="T56" s="5"/>
      <c r="U56" s="5"/>
      <c r="V56" s="8"/>
      <c r="W56" s="8"/>
    </row>
    <row r="57" spans="1:23" ht="35.25" customHeight="1" hidden="1">
      <c r="A57" s="27" t="s">
        <v>60</v>
      </c>
      <c r="B57" s="52"/>
      <c r="C57" s="5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"/>
      <c r="Q57" s="5"/>
      <c r="R57" s="5"/>
      <c r="S57" s="5"/>
      <c r="T57" s="5"/>
      <c r="U57" s="5"/>
      <c r="V57" s="8"/>
      <c r="W57" s="8"/>
    </row>
    <row r="58" spans="1:23" ht="12.75" hidden="1">
      <c r="A58" s="27"/>
      <c r="B58" s="52"/>
      <c r="C58" s="5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"/>
      <c r="Q58" s="5"/>
      <c r="R58" s="5"/>
      <c r="S58" s="5"/>
      <c r="T58" s="5"/>
      <c r="U58" s="5"/>
      <c r="V58" s="8"/>
      <c r="W58" s="8"/>
    </row>
    <row r="59" spans="1:23" ht="12.75" hidden="1">
      <c r="A59" s="27"/>
      <c r="B59" s="52"/>
      <c r="C59" s="5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"/>
      <c r="Q59" s="5"/>
      <c r="R59" s="5"/>
      <c r="S59" s="5"/>
      <c r="T59" s="5"/>
      <c r="U59" s="5"/>
      <c r="V59" s="8"/>
      <c r="W59" s="8"/>
    </row>
    <row r="60" spans="1:23" ht="12.75" hidden="1">
      <c r="A60" s="27"/>
      <c r="B60" s="52"/>
      <c r="C60" s="5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  <c r="Q60" s="5"/>
      <c r="R60" s="5"/>
      <c r="S60" s="5"/>
      <c r="T60" s="5"/>
      <c r="U60" s="5"/>
      <c r="V60" s="8"/>
      <c r="W60" s="8"/>
    </row>
    <row r="61" spans="1:23" ht="22.5" hidden="1">
      <c r="A61" s="27" t="s">
        <v>9</v>
      </c>
      <c r="B61" s="52"/>
      <c r="C61" s="5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  <c r="Q61" s="5"/>
      <c r="R61" s="5"/>
      <c r="S61" s="5"/>
      <c r="T61" s="5"/>
      <c r="U61" s="5"/>
      <c r="V61" s="8"/>
      <c r="W61" s="8"/>
    </row>
    <row r="62" spans="1:23" ht="12.75" hidden="1">
      <c r="A62" s="27"/>
      <c r="B62" s="52"/>
      <c r="C62" s="5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  <c r="Q62" s="5"/>
      <c r="R62" s="5"/>
      <c r="S62" s="5"/>
      <c r="T62" s="5"/>
      <c r="U62" s="5"/>
      <c r="V62" s="8"/>
      <c r="W62" s="8"/>
    </row>
    <row r="63" spans="1:23" ht="12.75" hidden="1">
      <c r="A63" s="27"/>
      <c r="B63" s="52"/>
      <c r="C63" s="5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  <c r="Q63" s="5"/>
      <c r="R63" s="5"/>
      <c r="S63" s="5"/>
      <c r="T63" s="5"/>
      <c r="U63" s="5"/>
      <c r="V63" s="8"/>
      <c r="W63" s="8"/>
    </row>
    <row r="64" spans="1:23" ht="12.75" hidden="1">
      <c r="A64" s="27"/>
      <c r="B64" s="52"/>
      <c r="C64" s="5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  <c r="Q64" s="5"/>
      <c r="R64" s="5"/>
      <c r="S64" s="5"/>
      <c r="T64" s="5"/>
      <c r="U64" s="5"/>
      <c r="V64" s="8"/>
      <c r="W64" s="8"/>
    </row>
    <row r="65" spans="1:23" ht="33.75" hidden="1">
      <c r="A65" s="27" t="s">
        <v>61</v>
      </c>
      <c r="B65" s="52"/>
      <c r="C65" s="5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/>
      <c r="Q65" s="5"/>
      <c r="R65" s="5"/>
      <c r="S65" s="5"/>
      <c r="T65" s="5"/>
      <c r="U65" s="5"/>
      <c r="V65" s="8"/>
      <c r="W65" s="8"/>
    </row>
    <row r="66" spans="1:23" ht="12.75" hidden="1">
      <c r="A66" s="27"/>
      <c r="B66" s="52"/>
      <c r="C66" s="5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  <c r="Q66" s="5"/>
      <c r="R66" s="5"/>
      <c r="S66" s="5"/>
      <c r="T66" s="5"/>
      <c r="U66" s="5"/>
      <c r="V66" s="8"/>
      <c r="W66" s="8"/>
    </row>
    <row r="67" spans="1:23" ht="12.75" hidden="1">
      <c r="A67" s="27"/>
      <c r="B67" s="52"/>
      <c r="C67" s="5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"/>
      <c r="Q67" s="5"/>
      <c r="R67" s="5"/>
      <c r="S67" s="5"/>
      <c r="T67" s="5"/>
      <c r="U67" s="5"/>
      <c r="V67" s="8"/>
      <c r="W67" s="8"/>
    </row>
    <row r="68" spans="1:23" ht="12.75" hidden="1">
      <c r="A68" s="27"/>
      <c r="B68" s="52"/>
      <c r="C68" s="5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"/>
      <c r="Q68" s="5"/>
      <c r="R68" s="5"/>
      <c r="S68" s="5"/>
      <c r="T68" s="5"/>
      <c r="U68" s="5"/>
      <c r="V68" s="8"/>
      <c r="W68" s="8"/>
    </row>
    <row r="69" spans="1:23" ht="12.75" hidden="1">
      <c r="A69" s="27" t="s">
        <v>62</v>
      </c>
      <c r="B69" s="52"/>
      <c r="C69" s="5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"/>
      <c r="Q69" s="5"/>
      <c r="R69" s="5"/>
      <c r="S69" s="5"/>
      <c r="T69" s="5"/>
      <c r="U69" s="5"/>
      <c r="V69" s="8"/>
      <c r="W69" s="8"/>
    </row>
    <row r="70" spans="1:23" ht="12.75" hidden="1">
      <c r="A70" s="27"/>
      <c r="B70" s="52"/>
      <c r="C70" s="5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"/>
      <c r="Q70" s="5"/>
      <c r="R70" s="5"/>
      <c r="S70" s="5"/>
      <c r="T70" s="5"/>
      <c r="U70" s="5"/>
      <c r="V70" s="8"/>
      <c r="W70" s="8"/>
    </row>
    <row r="71" spans="1:23" ht="12.75" hidden="1">
      <c r="A71" s="27"/>
      <c r="B71" s="52"/>
      <c r="C71" s="5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/>
      <c r="Q71" s="5"/>
      <c r="R71" s="5"/>
      <c r="S71" s="5"/>
      <c r="T71" s="5"/>
      <c r="U71" s="5"/>
      <c r="V71" s="8"/>
      <c r="W71" s="8"/>
    </row>
    <row r="72" spans="1:23" ht="12.75" hidden="1">
      <c r="A72" s="27"/>
      <c r="B72" s="52"/>
      <c r="C72" s="5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"/>
      <c r="Q72" s="5"/>
      <c r="R72" s="5"/>
      <c r="S72" s="5"/>
      <c r="T72" s="5"/>
      <c r="U72" s="5"/>
      <c r="V72" s="8"/>
      <c r="W72" s="8"/>
    </row>
    <row r="73" spans="1:23" ht="33.75" hidden="1">
      <c r="A73" s="27" t="s">
        <v>63</v>
      </c>
      <c r="B73" s="52"/>
      <c r="C73" s="5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"/>
      <c r="Q73" s="5"/>
      <c r="R73" s="5"/>
      <c r="S73" s="5"/>
      <c r="T73" s="5"/>
      <c r="U73" s="5"/>
      <c r="V73" s="8"/>
      <c r="W73" s="8"/>
    </row>
    <row r="74" spans="1:23" ht="12.75" hidden="1">
      <c r="A74" s="27"/>
      <c r="B74" s="52"/>
      <c r="C74" s="5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"/>
      <c r="Q74" s="5"/>
      <c r="R74" s="5"/>
      <c r="S74" s="5"/>
      <c r="T74" s="5"/>
      <c r="U74" s="5"/>
      <c r="V74" s="8"/>
      <c r="W74" s="8"/>
    </row>
    <row r="75" spans="1:23" ht="12.75" hidden="1">
      <c r="A75" s="27"/>
      <c r="B75" s="52"/>
      <c r="C75" s="5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  <c r="Q75" s="5"/>
      <c r="R75" s="5"/>
      <c r="S75" s="5"/>
      <c r="T75" s="5"/>
      <c r="U75" s="5"/>
      <c r="V75" s="8"/>
      <c r="W75" s="8"/>
    </row>
    <row r="76" spans="1:23" ht="33.75" hidden="1">
      <c r="A76" s="27" t="s">
        <v>64</v>
      </c>
      <c r="B76" s="52"/>
      <c r="C76" s="5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/>
      <c r="Q76" s="5"/>
      <c r="R76" s="5"/>
      <c r="S76" s="5"/>
      <c r="T76" s="5"/>
      <c r="U76" s="5"/>
      <c r="V76" s="8"/>
      <c r="W76" s="8"/>
    </row>
    <row r="77" spans="1:23" ht="0.75" customHeight="1" hidden="1">
      <c r="A77" s="27"/>
      <c r="B77" s="52"/>
      <c r="C77" s="5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  <c r="Q77" s="5"/>
      <c r="R77" s="5"/>
      <c r="S77" s="5"/>
      <c r="T77" s="5"/>
      <c r="U77" s="5"/>
      <c r="V77" s="8"/>
      <c r="W77" s="8"/>
    </row>
    <row r="78" spans="1:23" ht="12.75" hidden="1">
      <c r="A78" s="27"/>
      <c r="B78" s="52"/>
      <c r="C78" s="5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8"/>
      <c r="Q78" s="5"/>
      <c r="R78" s="5"/>
      <c r="S78" s="5"/>
      <c r="T78" s="5"/>
      <c r="U78" s="5"/>
      <c r="V78" s="8"/>
      <c r="W78" s="8"/>
    </row>
    <row r="79" spans="1:23" ht="12.75" hidden="1">
      <c r="A79" s="27"/>
      <c r="B79" s="52"/>
      <c r="C79" s="5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  <c r="Q79" s="5"/>
      <c r="R79" s="5"/>
      <c r="S79" s="5"/>
      <c r="T79" s="5"/>
      <c r="U79" s="5"/>
      <c r="V79" s="8"/>
      <c r="W79" s="8"/>
    </row>
    <row r="80" spans="1:23" ht="22.5" hidden="1">
      <c r="A80" s="27" t="s">
        <v>65</v>
      </c>
      <c r="B80" s="52"/>
      <c r="C80" s="5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  <c r="Q80" s="5"/>
      <c r="R80" s="5"/>
      <c r="S80" s="5"/>
      <c r="T80" s="5"/>
      <c r="U80" s="5"/>
      <c r="V80" s="8"/>
      <c r="W80" s="8"/>
    </row>
    <row r="81" spans="1:23" ht="12.75" hidden="1">
      <c r="A81" s="27"/>
      <c r="B81" s="52"/>
      <c r="C81" s="5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8"/>
      <c r="Q81" s="5"/>
      <c r="R81" s="5"/>
      <c r="S81" s="5"/>
      <c r="T81" s="5"/>
      <c r="U81" s="5"/>
      <c r="V81" s="8"/>
      <c r="W81" s="8"/>
    </row>
    <row r="82" spans="1:23" ht="12.75" hidden="1">
      <c r="A82" s="27"/>
      <c r="B82" s="52"/>
      <c r="C82" s="5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  <c r="Q82" s="5"/>
      <c r="R82" s="5"/>
      <c r="S82" s="5"/>
      <c r="T82" s="5"/>
      <c r="U82" s="5"/>
      <c r="V82" s="8"/>
      <c r="W82" s="8"/>
    </row>
    <row r="83" spans="1:23" ht="12.75" hidden="1">
      <c r="A83" s="27"/>
      <c r="B83" s="52"/>
      <c r="C83" s="5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8"/>
      <c r="Q83" s="5"/>
      <c r="R83" s="5"/>
      <c r="S83" s="5"/>
      <c r="T83" s="5"/>
      <c r="U83" s="5"/>
      <c r="V83" s="8"/>
      <c r="W83" s="8"/>
    </row>
    <row r="84" spans="1:23" ht="33.75" hidden="1">
      <c r="A84" s="27" t="s">
        <v>66</v>
      </c>
      <c r="B84" s="52"/>
      <c r="C84" s="5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  <c r="Q84" s="5"/>
      <c r="R84" s="5"/>
      <c r="S84" s="5"/>
      <c r="T84" s="5"/>
      <c r="U84" s="5"/>
      <c r="V84" s="8"/>
      <c r="W84" s="8"/>
    </row>
    <row r="85" spans="1:23" ht="12.75" hidden="1">
      <c r="A85" s="27"/>
      <c r="B85" s="52"/>
      <c r="C85" s="5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8"/>
      <c r="Q85" s="5"/>
      <c r="R85" s="5"/>
      <c r="S85" s="5"/>
      <c r="T85" s="5"/>
      <c r="U85" s="5"/>
      <c r="V85" s="8"/>
      <c r="W85" s="8"/>
    </row>
    <row r="86" spans="1:23" ht="12.75" hidden="1">
      <c r="A86" s="27"/>
      <c r="B86" s="52"/>
      <c r="C86" s="5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8"/>
      <c r="Q86" s="5"/>
      <c r="R86" s="5"/>
      <c r="S86" s="5"/>
      <c r="T86" s="5"/>
      <c r="U86" s="5"/>
      <c r="V86" s="8"/>
      <c r="W86" s="8"/>
    </row>
    <row r="87" spans="1:23" ht="33.75" hidden="1">
      <c r="A87" s="27" t="s">
        <v>67</v>
      </c>
      <c r="B87" s="52"/>
      <c r="C87" s="5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  <c r="Q87" s="5"/>
      <c r="R87" s="5"/>
      <c r="S87" s="5"/>
      <c r="T87" s="5"/>
      <c r="U87" s="5"/>
      <c r="V87" s="8"/>
      <c r="W87" s="8"/>
    </row>
    <row r="88" spans="1:23" ht="12.75" hidden="1">
      <c r="A88" s="27"/>
      <c r="B88" s="52"/>
      <c r="C88" s="5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8"/>
      <c r="Q88" s="5"/>
      <c r="R88" s="5"/>
      <c r="S88" s="5"/>
      <c r="T88" s="5"/>
      <c r="U88" s="5"/>
      <c r="V88" s="8"/>
      <c r="W88" s="8"/>
    </row>
    <row r="89" spans="1:23" ht="12.75" hidden="1">
      <c r="A89" s="27"/>
      <c r="B89" s="52"/>
      <c r="C89" s="5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  <c r="Q89" s="5"/>
      <c r="R89" s="5"/>
      <c r="S89" s="5"/>
      <c r="T89" s="5"/>
      <c r="U89" s="5"/>
      <c r="V89" s="8"/>
      <c r="W89" s="8"/>
    </row>
    <row r="90" spans="1:23" ht="12.75" hidden="1">
      <c r="A90" s="27"/>
      <c r="B90" s="52"/>
      <c r="C90" s="5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8"/>
      <c r="Q90" s="5"/>
      <c r="R90" s="5"/>
      <c r="S90" s="5"/>
      <c r="T90" s="5"/>
      <c r="U90" s="5"/>
      <c r="V90" s="8"/>
      <c r="W90" s="8"/>
    </row>
    <row r="91" spans="1:23" ht="45" hidden="1">
      <c r="A91" s="27" t="s">
        <v>15</v>
      </c>
      <c r="B91" s="52"/>
      <c r="C91" s="5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  <c r="Q91" s="5"/>
      <c r="R91" s="5"/>
      <c r="S91" s="5"/>
      <c r="T91" s="5"/>
      <c r="U91" s="5"/>
      <c r="V91" s="8"/>
      <c r="W91" s="8"/>
    </row>
    <row r="92" spans="1:23" ht="12.75" hidden="1">
      <c r="A92" s="27"/>
      <c r="B92" s="52"/>
      <c r="C92" s="5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8"/>
      <c r="Q92" s="5"/>
      <c r="R92" s="5"/>
      <c r="S92" s="5"/>
      <c r="T92" s="5"/>
      <c r="U92" s="5"/>
      <c r="V92" s="8"/>
      <c r="W92" s="8"/>
    </row>
    <row r="93" spans="1:23" ht="12.75" hidden="1">
      <c r="A93" s="27"/>
      <c r="B93" s="52"/>
      <c r="C93" s="5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  <c r="Q93" s="5"/>
      <c r="R93" s="5"/>
      <c r="S93" s="5"/>
      <c r="T93" s="5"/>
      <c r="U93" s="5"/>
      <c r="V93" s="8"/>
      <c r="W93" s="8"/>
    </row>
    <row r="94" spans="1:23" ht="33.75" hidden="1">
      <c r="A94" s="27" t="s">
        <v>68</v>
      </c>
      <c r="B94" s="52"/>
      <c r="C94" s="5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  <c r="Q94" s="5"/>
      <c r="R94" s="5"/>
      <c r="S94" s="5"/>
      <c r="T94" s="5"/>
      <c r="U94" s="5"/>
      <c r="V94" s="8"/>
      <c r="W94" s="8"/>
    </row>
    <row r="95" spans="1:23" ht="12.75" hidden="1">
      <c r="A95" s="27"/>
      <c r="B95" s="52"/>
      <c r="C95" s="5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8"/>
      <c r="Q95" s="5"/>
      <c r="R95" s="5"/>
      <c r="S95" s="5"/>
      <c r="T95" s="5"/>
      <c r="U95" s="5"/>
      <c r="V95" s="8"/>
      <c r="W95" s="8"/>
    </row>
    <row r="96" spans="1:23" ht="12.75" hidden="1">
      <c r="A96" s="27"/>
      <c r="B96" s="52"/>
      <c r="C96" s="5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  <c r="Q96" s="5"/>
      <c r="R96" s="5"/>
      <c r="S96" s="5"/>
      <c r="T96" s="5"/>
      <c r="U96" s="5"/>
      <c r="V96" s="8"/>
      <c r="W96" s="8"/>
    </row>
    <row r="97" spans="1:23" ht="12.75" hidden="1">
      <c r="A97" s="27" t="s">
        <v>69</v>
      </c>
      <c r="B97" s="52"/>
      <c r="C97" s="5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8"/>
      <c r="Q97" s="5"/>
      <c r="R97" s="5"/>
      <c r="S97" s="5"/>
      <c r="T97" s="5"/>
      <c r="U97" s="5"/>
      <c r="V97" s="8"/>
      <c r="W97" s="8"/>
    </row>
    <row r="98" spans="1:23" ht="12.75" hidden="1">
      <c r="A98" s="27"/>
      <c r="B98" s="52"/>
      <c r="C98" s="5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  <c r="Q98" s="5"/>
      <c r="R98" s="5"/>
      <c r="S98" s="5"/>
      <c r="T98" s="5"/>
      <c r="U98" s="5"/>
      <c r="V98" s="8"/>
      <c r="W98" s="8"/>
    </row>
    <row r="99" spans="1:23" ht="12.75" hidden="1">
      <c r="A99" s="27"/>
      <c r="B99" s="52"/>
      <c r="C99" s="5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8"/>
      <c r="Q99" s="5"/>
      <c r="R99" s="5"/>
      <c r="S99" s="5"/>
      <c r="T99" s="5"/>
      <c r="U99" s="5"/>
      <c r="V99" s="8"/>
      <c r="W99" s="8"/>
    </row>
    <row r="100" spans="1:23" ht="22.5" hidden="1">
      <c r="A100" s="27" t="s">
        <v>70</v>
      </c>
      <c r="B100" s="52"/>
      <c r="C100" s="5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  <c r="Q100" s="5"/>
      <c r="R100" s="5"/>
      <c r="S100" s="5"/>
      <c r="T100" s="5"/>
      <c r="U100" s="5"/>
      <c r="V100" s="8"/>
      <c r="W100" s="8"/>
    </row>
    <row r="101" spans="1:23" ht="12.75" hidden="1">
      <c r="A101" s="27"/>
      <c r="B101" s="52"/>
      <c r="C101" s="5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  <c r="Q101" s="5"/>
      <c r="R101" s="5"/>
      <c r="S101" s="5"/>
      <c r="T101" s="5"/>
      <c r="U101" s="5"/>
      <c r="V101" s="8"/>
      <c r="W101" s="8"/>
    </row>
    <row r="102" spans="1:23" ht="12.75" hidden="1">
      <c r="A102" s="27"/>
      <c r="B102" s="52"/>
      <c r="C102" s="5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8"/>
      <c r="Q102" s="5"/>
      <c r="R102" s="5"/>
      <c r="S102" s="5"/>
      <c r="T102" s="5"/>
      <c r="U102" s="5"/>
      <c r="V102" s="8"/>
      <c r="W102" s="8"/>
    </row>
    <row r="103" spans="1:23" ht="12.75" hidden="1">
      <c r="A103" s="27"/>
      <c r="B103" s="52"/>
      <c r="C103" s="5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8"/>
      <c r="Q103" s="5"/>
      <c r="R103" s="5"/>
      <c r="S103" s="5"/>
      <c r="T103" s="5"/>
      <c r="U103" s="5"/>
      <c r="V103" s="8"/>
      <c r="W103" s="8"/>
    </row>
    <row r="104" spans="1:23" ht="45">
      <c r="A104" s="26" t="s">
        <v>73</v>
      </c>
      <c r="B104" s="52" t="s">
        <v>8</v>
      </c>
      <c r="C104" s="5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2.75">
      <c r="A105" s="26"/>
      <c r="B105" s="52"/>
      <c r="C105" s="5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2.75">
      <c r="A106" s="26"/>
      <c r="B106" s="52"/>
      <c r="C106" s="5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2.75">
      <c r="A107" s="26"/>
      <c r="B107" s="51"/>
      <c r="C107" s="5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56.25">
      <c r="A108" s="60" t="s">
        <v>74</v>
      </c>
      <c r="B108" s="61" t="s">
        <v>10</v>
      </c>
      <c r="C108" s="62">
        <f>C109</f>
        <v>2507</v>
      </c>
      <c r="D108" s="63">
        <f>E108/C108*100</f>
        <v>100</v>
      </c>
      <c r="E108" s="65">
        <f>E109</f>
        <v>2507</v>
      </c>
      <c r="F108" s="63">
        <f>G108/E108*100</f>
        <v>106.1</v>
      </c>
      <c r="G108" s="65">
        <f aca="true" t="shared" si="4" ref="G108:W108">G109</f>
        <v>2659.927</v>
      </c>
      <c r="H108" s="63">
        <f t="shared" si="4"/>
        <v>104</v>
      </c>
      <c r="I108" s="63">
        <f t="shared" si="4"/>
        <v>2766.32408</v>
      </c>
      <c r="J108" s="63">
        <f t="shared" si="4"/>
        <v>104</v>
      </c>
      <c r="K108" s="65">
        <f t="shared" si="4"/>
        <v>2876.9770431999996</v>
      </c>
      <c r="L108" s="63">
        <f t="shared" si="4"/>
        <v>104</v>
      </c>
      <c r="M108" s="65">
        <f t="shared" si="4"/>
        <v>2992.0561249279995</v>
      </c>
      <c r="N108" s="63">
        <f t="shared" si="4"/>
        <v>152.10610291184682</v>
      </c>
      <c r="O108" s="63">
        <f t="shared" si="4"/>
        <v>3813.3</v>
      </c>
      <c r="P108" s="63">
        <f t="shared" si="4"/>
        <v>104.1</v>
      </c>
      <c r="Q108" s="65">
        <f t="shared" si="4"/>
        <v>4211.793663299999</v>
      </c>
      <c r="R108" s="63">
        <f t="shared" si="4"/>
        <v>104</v>
      </c>
      <c r="S108" s="65">
        <f t="shared" si="4"/>
        <v>4555.476026225279</v>
      </c>
      <c r="T108" s="67">
        <f t="shared" si="4"/>
        <v>104</v>
      </c>
      <c r="U108" s="65">
        <f t="shared" si="4"/>
        <v>4927.202869965262</v>
      </c>
      <c r="V108" s="63">
        <f t="shared" si="4"/>
        <v>104</v>
      </c>
      <c r="W108" s="65">
        <f t="shared" si="4"/>
        <v>5329.262624154427</v>
      </c>
    </row>
    <row r="109" spans="1:23" ht="22.5">
      <c r="A109" s="26" t="s">
        <v>87</v>
      </c>
      <c r="B109" s="51"/>
      <c r="C109" s="58">
        <v>2507</v>
      </c>
      <c r="D109" s="8">
        <v>100</v>
      </c>
      <c r="E109" s="65">
        <f>C109*D109/100</f>
        <v>2507</v>
      </c>
      <c r="F109" s="8">
        <v>106.1</v>
      </c>
      <c r="G109" s="65">
        <f>E109*F109/100</f>
        <v>2659.927</v>
      </c>
      <c r="H109" s="8">
        <v>104</v>
      </c>
      <c r="I109" s="63">
        <f>G109*H109/100</f>
        <v>2766.32408</v>
      </c>
      <c r="J109" s="8">
        <v>104</v>
      </c>
      <c r="K109" s="65">
        <f>I109*J109/100</f>
        <v>2876.9770431999996</v>
      </c>
      <c r="L109" s="8">
        <v>104</v>
      </c>
      <c r="M109" s="65">
        <f>K109*L109/100</f>
        <v>2992.0561249279995</v>
      </c>
      <c r="N109" s="63">
        <f>O109/E109*100</f>
        <v>152.10610291184682</v>
      </c>
      <c r="O109" s="8">
        <v>3813.3</v>
      </c>
      <c r="P109" s="8">
        <v>104.1</v>
      </c>
      <c r="Q109" s="65">
        <f>O109*P109*F109/10000</f>
        <v>4211.793663299999</v>
      </c>
      <c r="R109" s="8">
        <v>104</v>
      </c>
      <c r="S109" s="64">
        <f>Q109*R109*H109/10000</f>
        <v>4555.476026225279</v>
      </c>
      <c r="T109" s="5">
        <v>104</v>
      </c>
      <c r="U109" s="65">
        <f>S109*T109*J109/10000</f>
        <v>4927.202869965262</v>
      </c>
      <c r="V109" s="8">
        <v>104</v>
      </c>
      <c r="W109" s="65">
        <f>U109*V109*L109/10000</f>
        <v>5329.262624154427</v>
      </c>
    </row>
    <row r="110" spans="1:23" ht="12.75">
      <c r="A110" s="26"/>
      <c r="B110" s="51"/>
      <c r="C110" s="5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2.75">
      <c r="A111" s="26"/>
      <c r="B111" s="5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7" ht="12.75">
      <c r="A112" s="94" t="s">
        <v>133</v>
      </c>
      <c r="B112" s="94"/>
      <c r="C112" s="94"/>
      <c r="D112" s="95"/>
      <c r="E112" s="29"/>
      <c r="F112" s="29"/>
      <c r="G112" s="29"/>
    </row>
    <row r="114" spans="1:7" ht="12.75">
      <c r="A114" s="109"/>
      <c r="B114" s="109"/>
      <c r="C114" s="109"/>
      <c r="D114" s="109"/>
      <c r="E114" s="109"/>
      <c r="F114" s="109"/>
      <c r="G114" s="109"/>
    </row>
  </sheetData>
  <sheetProtection/>
  <mergeCells count="9">
    <mergeCell ref="B4:B5"/>
    <mergeCell ref="V1:W1"/>
    <mergeCell ref="A114:G114"/>
    <mergeCell ref="A1:U1"/>
    <mergeCell ref="A3:U3"/>
    <mergeCell ref="A4:A5"/>
    <mergeCell ref="C4:M4"/>
    <mergeCell ref="N4:W4"/>
    <mergeCell ref="C2:Q2"/>
  </mergeCells>
  <printOptions/>
  <pageMargins left="0.2" right="0.2" top="0.17" bottom="0.17" header="0.17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view="pageBreakPreview" zoomScale="93" zoomScaleSheetLayoutView="93" zoomScalePageLayoutView="0" workbookViewId="0" topLeftCell="A1">
      <selection activeCell="C119" sqref="C119"/>
    </sheetView>
  </sheetViews>
  <sheetFormatPr defaultColWidth="9.00390625" defaultRowHeight="12.75"/>
  <cols>
    <col min="1" max="1" width="27.00390625" style="0" customWidth="1"/>
    <col min="2" max="2" width="5.625" style="0" customWidth="1"/>
    <col min="3" max="3" width="9.875" style="0" customWidth="1"/>
    <col min="5" max="5" width="9.75390625" style="0" customWidth="1"/>
    <col min="7" max="7" width="10.125" style="0" customWidth="1"/>
    <col min="9" max="9" width="10.125" style="0" customWidth="1"/>
    <col min="11" max="11" width="9.75390625" style="0" customWidth="1"/>
    <col min="13" max="13" width="9.75390625" style="0" customWidth="1"/>
  </cols>
  <sheetData>
    <row r="1" spans="13:14" ht="12.75">
      <c r="M1" s="99" t="s">
        <v>22</v>
      </c>
      <c r="N1" s="99"/>
    </row>
    <row r="2" spans="1:14" ht="33" customHeight="1">
      <c r="A2" s="31"/>
      <c r="B2" s="124" t="s">
        <v>124</v>
      </c>
      <c r="C2" s="124"/>
      <c r="D2" s="124"/>
      <c r="E2" s="124"/>
      <c r="F2" s="124"/>
      <c r="G2" s="124"/>
      <c r="H2" s="124"/>
      <c r="I2" s="124"/>
      <c r="J2" s="124"/>
      <c r="K2" s="124"/>
      <c r="L2" s="31"/>
      <c r="M2" s="31"/>
      <c r="N2" s="31"/>
    </row>
    <row r="3" spans="1:21" ht="12.75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5"/>
      <c r="P3" s="25"/>
      <c r="Q3" s="25"/>
      <c r="R3" s="25"/>
      <c r="S3" s="25"/>
      <c r="T3" s="25"/>
      <c r="U3" s="25"/>
    </row>
    <row r="5" spans="1:14" ht="12.75" customHeight="1">
      <c r="A5" s="123" t="s">
        <v>13</v>
      </c>
      <c r="B5" s="123" t="s">
        <v>20</v>
      </c>
      <c r="C5" s="120" t="s">
        <v>101</v>
      </c>
      <c r="D5" s="120"/>
      <c r="E5" s="120" t="s">
        <v>125</v>
      </c>
      <c r="F5" s="120"/>
      <c r="G5" s="120" t="s">
        <v>126</v>
      </c>
      <c r="H5" s="120"/>
      <c r="I5" s="120" t="s">
        <v>76</v>
      </c>
      <c r="J5" s="120"/>
      <c r="K5" s="120" t="s">
        <v>103</v>
      </c>
      <c r="L5" s="120"/>
      <c r="M5" s="120" t="s">
        <v>127</v>
      </c>
      <c r="N5" s="120"/>
    </row>
    <row r="6" spans="1:14" ht="12.75">
      <c r="A6" s="101"/>
      <c r="B6" s="123"/>
      <c r="C6" s="121" t="s">
        <v>21</v>
      </c>
      <c r="D6" s="106" t="s">
        <v>16</v>
      </c>
      <c r="E6" s="121" t="s">
        <v>21</v>
      </c>
      <c r="F6" s="106" t="s">
        <v>16</v>
      </c>
      <c r="G6" s="121" t="s">
        <v>21</v>
      </c>
      <c r="H6" s="106" t="s">
        <v>16</v>
      </c>
      <c r="I6" s="121" t="s">
        <v>21</v>
      </c>
      <c r="J6" s="106" t="s">
        <v>16</v>
      </c>
      <c r="K6" s="121" t="s">
        <v>21</v>
      </c>
      <c r="L6" s="106" t="s">
        <v>16</v>
      </c>
      <c r="M6" s="121" t="s">
        <v>21</v>
      </c>
      <c r="N6" s="106" t="s">
        <v>16</v>
      </c>
    </row>
    <row r="7" spans="1:14" ht="64.5" customHeight="1">
      <c r="A7" s="101"/>
      <c r="B7" s="101"/>
      <c r="C7" s="121"/>
      <c r="D7" s="122"/>
      <c r="E7" s="121"/>
      <c r="F7" s="122"/>
      <c r="G7" s="121"/>
      <c r="H7" s="122"/>
      <c r="I7" s="121"/>
      <c r="J7" s="122"/>
      <c r="K7" s="121"/>
      <c r="L7" s="122"/>
      <c r="M7" s="121"/>
      <c r="N7" s="122"/>
    </row>
    <row r="8" spans="1:14" ht="76.5" customHeight="1">
      <c r="A8" s="30" t="s">
        <v>19</v>
      </c>
      <c r="B8" s="18" t="s">
        <v>75</v>
      </c>
      <c r="C8" s="75">
        <f>D8/производство!C7*100</f>
        <v>99.72954625087598</v>
      </c>
      <c r="D8" s="76">
        <f>D11+D20+D106+D110</f>
        <v>9108.1</v>
      </c>
      <c r="E8" s="77">
        <f>F8/производство!E7*100</f>
        <v>95.81352298879632</v>
      </c>
      <c r="F8" s="76">
        <f>F20+F110</f>
        <v>5170.1</v>
      </c>
      <c r="G8" s="77">
        <f>H8/производство!G7*100</f>
        <v>101.32226823672181</v>
      </c>
      <c r="H8" s="77">
        <f aca="true" t="shared" si="0" ref="H8:N8">H20+H110</f>
        <v>5674.990780633998</v>
      </c>
      <c r="I8" s="77">
        <f>J8/производство!I7*100</f>
        <v>105.88617367125714</v>
      </c>
      <c r="J8" s="77">
        <f t="shared" si="0"/>
        <v>6089.983548150839</v>
      </c>
      <c r="K8" s="77">
        <f>L8/производство!K7*100</f>
        <v>110.43685202434386</v>
      </c>
      <c r="L8" s="77">
        <f t="shared" si="0"/>
        <v>6539.8483361305925</v>
      </c>
      <c r="M8" s="77">
        <f>N8/производство!M7*100</f>
        <v>115.01953917584882</v>
      </c>
      <c r="N8" s="77">
        <f t="shared" si="0"/>
        <v>7048.653488476692</v>
      </c>
    </row>
    <row r="9" spans="1:14" ht="22.5">
      <c r="A9" s="27" t="s">
        <v>14</v>
      </c>
      <c r="B9" s="28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5.75">
      <c r="A10" s="26"/>
      <c r="B10" s="18"/>
      <c r="C10" s="80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2.5">
      <c r="A11" s="26" t="s">
        <v>71</v>
      </c>
      <c r="B11" s="18"/>
      <c r="C11" s="80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.5" customHeight="1" hidden="1">
      <c r="A12" s="27" t="s">
        <v>47</v>
      </c>
      <c r="B12" s="18"/>
      <c r="C12" s="8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5.75" hidden="1">
      <c r="A13" s="27" t="s">
        <v>33</v>
      </c>
      <c r="B13" s="18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hidden="1">
      <c r="A14" s="27" t="s">
        <v>34</v>
      </c>
      <c r="B14" s="18"/>
      <c r="C14" s="8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hidden="1">
      <c r="A15" s="27" t="s">
        <v>35</v>
      </c>
      <c r="B15" s="18"/>
      <c r="C15" s="8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hidden="1">
      <c r="A16" s="27" t="s">
        <v>48</v>
      </c>
      <c r="B16" s="18"/>
      <c r="C16" s="80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hidden="1">
      <c r="A17" s="27" t="s">
        <v>34</v>
      </c>
      <c r="B17" s="18"/>
      <c r="C17" s="80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.75" hidden="1">
      <c r="A18" s="27" t="s">
        <v>35</v>
      </c>
      <c r="B18" s="18"/>
      <c r="C18" s="80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24" customHeight="1" hidden="1">
      <c r="A19" s="27" t="s">
        <v>36</v>
      </c>
      <c r="B19" s="18"/>
      <c r="C19" s="80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30" customHeight="1">
      <c r="A20" s="26" t="s">
        <v>72</v>
      </c>
      <c r="B20" s="18"/>
      <c r="C20" s="75">
        <f>D20/производство!C18*100</f>
        <v>100.00452775513902</v>
      </c>
      <c r="D20" s="76">
        <f>D21+D31</f>
        <v>6626.1</v>
      </c>
      <c r="E20" s="81">
        <f>F20/производство!E18*100</f>
        <v>49.60535858329505</v>
      </c>
      <c r="F20" s="76">
        <f>F23+F32</f>
        <v>1433.1</v>
      </c>
      <c r="G20" s="76">
        <f>H20/производство!Q18*100</f>
        <v>100</v>
      </c>
      <c r="H20" s="77">
        <f>H23+H31</f>
        <v>1547.4329905999998</v>
      </c>
      <c r="I20" s="76">
        <f>J20/производство!S18*100</f>
        <v>100</v>
      </c>
      <c r="J20" s="77">
        <f>J23+J31</f>
        <v>1625.617042450065</v>
      </c>
      <c r="K20" s="76">
        <f>L20/производство!U18*100</f>
        <v>100</v>
      </c>
      <c r="L20" s="77">
        <f>L23+L31</f>
        <v>1711.1895235646364</v>
      </c>
      <c r="M20" s="76">
        <f>N20/производство!W18*100</f>
        <v>100.00000000000003</v>
      </c>
      <c r="N20" s="77">
        <f>N23+N31</f>
        <v>1825.9761168053526</v>
      </c>
    </row>
    <row r="21" spans="1:14" ht="22.5">
      <c r="A21" s="27" t="s">
        <v>49</v>
      </c>
      <c r="B21" s="28"/>
      <c r="C21" s="86">
        <f>D21/производство!C19*100</f>
        <v>100.00819313961111</v>
      </c>
      <c r="D21" s="76">
        <f>D23</f>
        <v>3661.9</v>
      </c>
      <c r="E21" s="81">
        <f>F21/производство!E19*100</f>
        <v>49.60535858329505</v>
      </c>
      <c r="F21" s="76">
        <f aca="true" t="shared" si="1" ref="F21:N21">F23</f>
        <v>1433.1</v>
      </c>
      <c r="G21" s="76">
        <f t="shared" si="1"/>
        <v>100</v>
      </c>
      <c r="H21" s="77">
        <f t="shared" si="1"/>
        <v>1547.4329905999998</v>
      </c>
      <c r="I21" s="76">
        <f t="shared" si="1"/>
        <v>100</v>
      </c>
      <c r="J21" s="77">
        <f t="shared" si="1"/>
        <v>1625.617042450065</v>
      </c>
      <c r="K21" s="76">
        <f t="shared" si="1"/>
        <v>100</v>
      </c>
      <c r="L21" s="77">
        <f t="shared" si="1"/>
        <v>1711.1895235646364</v>
      </c>
      <c r="M21" s="76">
        <f t="shared" si="1"/>
        <v>100</v>
      </c>
      <c r="N21" s="77">
        <f t="shared" si="1"/>
        <v>1825.9761168053526</v>
      </c>
    </row>
    <row r="22" spans="1:14" ht="15.75">
      <c r="A22" s="27" t="s">
        <v>88</v>
      </c>
      <c r="B22" s="28"/>
      <c r="C22" s="87"/>
      <c r="D22" s="79"/>
      <c r="E22" s="76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22.5">
      <c r="A23" s="26" t="s">
        <v>85</v>
      </c>
      <c r="B23" s="28"/>
      <c r="C23" s="86">
        <f>D23/производство!C21*100</f>
        <v>100.00819313961111</v>
      </c>
      <c r="D23" s="79">
        <v>3661.9</v>
      </c>
      <c r="E23" s="81">
        <f>F23/производство!E21*100</f>
        <v>49.60535858329505</v>
      </c>
      <c r="F23" s="79">
        <v>1433.1</v>
      </c>
      <c r="G23" s="79">
        <v>100</v>
      </c>
      <c r="H23" s="77">
        <f>производство!Q21*отгрузка!G23/100</f>
        <v>1547.4329905999998</v>
      </c>
      <c r="I23" s="79">
        <v>100</v>
      </c>
      <c r="J23" s="77">
        <f>производство!S21*отгрузка!I23/100</f>
        <v>1625.617042450065</v>
      </c>
      <c r="K23" s="79">
        <v>100</v>
      </c>
      <c r="L23" s="77">
        <f>производство!U21*отгрузка!K23/100</f>
        <v>1711.1895235646364</v>
      </c>
      <c r="M23" s="79">
        <v>100</v>
      </c>
      <c r="N23" s="77">
        <f>производство!W21*отгрузка!M23/100</f>
        <v>1825.9761168053526</v>
      </c>
    </row>
    <row r="24" spans="1:14" ht="15.75">
      <c r="A24" s="27" t="s">
        <v>50</v>
      </c>
      <c r="B24" s="28"/>
      <c r="C24" s="87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0.75" customHeight="1">
      <c r="A25" s="27"/>
      <c r="B25" s="28"/>
      <c r="C25" s="87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5.75" hidden="1">
      <c r="A26" s="27"/>
      <c r="B26" s="28"/>
      <c r="C26" s="8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15.75" hidden="1">
      <c r="A27" s="27"/>
      <c r="B27" s="28"/>
      <c r="C27" s="87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15.75" hidden="1">
      <c r="A28" s="27" t="s">
        <v>51</v>
      </c>
      <c r="B28" s="28"/>
      <c r="C28" s="8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15.75" hidden="1">
      <c r="A29" s="27"/>
      <c r="B29" s="18"/>
      <c r="C29" s="8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15.75" hidden="1">
      <c r="A30" s="27"/>
      <c r="B30" s="28"/>
      <c r="C30" s="8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22.5">
      <c r="A31" s="27" t="s">
        <v>52</v>
      </c>
      <c r="B31" s="28"/>
      <c r="C31" s="86">
        <f>D31/производство!C29*100</f>
        <v>100</v>
      </c>
      <c r="D31" s="76">
        <f>D32</f>
        <v>2964.2</v>
      </c>
      <c r="E31" s="77" t="e">
        <f>F31/производство!E29*100</f>
        <v>#DIV/0!</v>
      </c>
      <c r="F31" s="76">
        <f>F32</f>
        <v>0</v>
      </c>
      <c r="G31" s="76">
        <f>G32</f>
        <v>0</v>
      </c>
      <c r="H31" s="77">
        <f>производство!Q30*отгрузка!G31/100</f>
        <v>0</v>
      </c>
      <c r="I31" s="76">
        <f aca="true" t="shared" si="2" ref="I31:N31">I32</f>
        <v>0</v>
      </c>
      <c r="J31" s="77">
        <f t="shared" si="2"/>
        <v>0</v>
      </c>
      <c r="K31" s="76">
        <f t="shared" si="2"/>
        <v>0</v>
      </c>
      <c r="L31" s="77">
        <f t="shared" si="2"/>
        <v>0</v>
      </c>
      <c r="M31" s="76">
        <f t="shared" si="2"/>
        <v>0</v>
      </c>
      <c r="N31" s="77">
        <f t="shared" si="2"/>
        <v>0</v>
      </c>
    </row>
    <row r="32" spans="1:14" ht="15.75">
      <c r="A32" s="26" t="s">
        <v>89</v>
      </c>
      <c r="B32" s="28"/>
      <c r="C32" s="86">
        <f>D32/производство!C30*100</f>
        <v>100</v>
      </c>
      <c r="D32" s="79">
        <v>2964.2</v>
      </c>
      <c r="E32" s="77" t="e">
        <f>F32/производство!E30*100</f>
        <v>#DIV/0!</v>
      </c>
      <c r="F32" s="79">
        <v>0</v>
      </c>
      <c r="G32" s="79">
        <v>0</v>
      </c>
      <c r="H32" s="77">
        <f>производство!Q29*отгрузка!G32/100</f>
        <v>0</v>
      </c>
      <c r="I32" s="79">
        <v>0</v>
      </c>
      <c r="J32" s="77">
        <f>производство!S29*отгрузка!I32/100</f>
        <v>0</v>
      </c>
      <c r="K32" s="79">
        <v>0</v>
      </c>
      <c r="L32" s="77">
        <f>производство!U29*отгрузка!K32/100</f>
        <v>0</v>
      </c>
      <c r="M32" s="79">
        <v>0</v>
      </c>
      <c r="N32" s="77">
        <f>производство!W29*отгрузка!M32/100</f>
        <v>0</v>
      </c>
    </row>
    <row r="33" spans="1:14" ht="12" customHeight="1">
      <c r="A33" s="27"/>
      <c r="B33" s="28"/>
      <c r="C33" s="78"/>
      <c r="D33" s="79"/>
      <c r="E33" s="82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15.75" hidden="1">
      <c r="A34" s="27"/>
      <c r="B34" s="28"/>
      <c r="C34" s="78"/>
      <c r="D34" s="79"/>
      <c r="E34" s="82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15.75" hidden="1">
      <c r="A35" s="27" t="s">
        <v>53</v>
      </c>
      <c r="B35" s="28"/>
      <c r="C35" s="78"/>
      <c r="D35" s="79"/>
      <c r="E35" s="82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5.75" hidden="1">
      <c r="A36" s="27"/>
      <c r="B36" s="28"/>
      <c r="C36" s="78"/>
      <c r="D36" s="79"/>
      <c r="E36" s="82"/>
      <c r="F36" s="79"/>
      <c r="G36" s="79"/>
      <c r="H36" s="79"/>
      <c r="I36" s="79"/>
      <c r="J36" s="79"/>
      <c r="K36" s="79"/>
      <c r="L36" s="79"/>
      <c r="M36" s="79"/>
      <c r="N36" s="79"/>
    </row>
    <row r="37" spans="1:14" ht="15.75" hidden="1">
      <c r="A37" s="27"/>
      <c r="B37" s="28"/>
      <c r="C37" s="78"/>
      <c r="D37" s="79"/>
      <c r="E37" s="82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15.75" hidden="1">
      <c r="A38" s="27"/>
      <c r="B38" s="28"/>
      <c r="C38" s="78"/>
      <c r="D38" s="79"/>
      <c r="E38" s="82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5.75" hidden="1">
      <c r="A39" s="27" t="s">
        <v>54</v>
      </c>
      <c r="B39" s="28"/>
      <c r="C39" s="78"/>
      <c r="D39" s="79"/>
      <c r="E39" s="82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5.75" hidden="1">
      <c r="A40" s="27"/>
      <c r="B40" s="28"/>
      <c r="C40" s="78"/>
      <c r="D40" s="79"/>
      <c r="E40" s="82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15.75" hidden="1">
      <c r="A41" s="27"/>
      <c r="B41" s="28"/>
      <c r="C41" s="78"/>
      <c r="D41" s="79"/>
      <c r="E41" s="82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5.75" hidden="1">
      <c r="A42" s="27"/>
      <c r="B42" s="28"/>
      <c r="C42" s="78"/>
      <c r="D42" s="79"/>
      <c r="E42" s="82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56.25" hidden="1">
      <c r="A43" s="27" t="s">
        <v>55</v>
      </c>
      <c r="B43" s="28"/>
      <c r="C43" s="78"/>
      <c r="D43" s="79"/>
      <c r="E43" s="82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5.75" hidden="1">
      <c r="A44" s="27"/>
      <c r="B44" s="28"/>
      <c r="C44" s="78"/>
      <c r="D44" s="79"/>
      <c r="E44" s="82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5.75" hidden="1">
      <c r="A45" s="27"/>
      <c r="B45" s="28"/>
      <c r="C45" s="78"/>
      <c r="D45" s="79"/>
      <c r="E45" s="82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2.5" hidden="1">
      <c r="A46" s="27" t="s">
        <v>56</v>
      </c>
      <c r="B46" s="28"/>
      <c r="C46" s="78"/>
      <c r="D46" s="79"/>
      <c r="E46" s="82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5.75" hidden="1">
      <c r="A47" s="27"/>
      <c r="B47" s="28"/>
      <c r="C47" s="78"/>
      <c r="D47" s="79"/>
      <c r="E47" s="82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5.75" hidden="1">
      <c r="A48" s="27"/>
      <c r="B48" s="28"/>
      <c r="C48" s="78"/>
      <c r="D48" s="79"/>
      <c r="E48" s="82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33.75" hidden="1">
      <c r="A49" s="27" t="s">
        <v>57</v>
      </c>
      <c r="B49" s="28"/>
      <c r="C49" s="78"/>
      <c r="D49" s="79"/>
      <c r="E49" s="82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0.75" customHeight="1" hidden="1">
      <c r="A50" s="27"/>
      <c r="B50" s="28"/>
      <c r="C50" s="78"/>
      <c r="D50" s="79"/>
      <c r="E50" s="82"/>
      <c r="F50" s="79"/>
      <c r="G50" s="79"/>
      <c r="H50" s="79"/>
      <c r="I50" s="79"/>
      <c r="J50" s="79"/>
      <c r="K50" s="79"/>
      <c r="L50" s="79"/>
      <c r="M50" s="79"/>
      <c r="N50" s="79"/>
    </row>
    <row r="51" spans="1:14" ht="3" customHeight="1" hidden="1">
      <c r="A51" s="27"/>
      <c r="B51" s="28"/>
      <c r="C51" s="78"/>
      <c r="D51" s="79"/>
      <c r="E51" s="82"/>
      <c r="F51" s="79"/>
      <c r="G51" s="79"/>
      <c r="H51" s="79"/>
      <c r="I51" s="79"/>
      <c r="J51" s="79"/>
      <c r="K51" s="79"/>
      <c r="L51" s="79"/>
      <c r="M51" s="79"/>
      <c r="N51" s="79"/>
    </row>
    <row r="52" spans="1:14" ht="15.75" hidden="1">
      <c r="A52" s="27"/>
      <c r="B52" s="28"/>
      <c r="C52" s="78"/>
      <c r="D52" s="79"/>
      <c r="E52" s="82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22.5" hidden="1">
      <c r="A53" s="27" t="s">
        <v>58</v>
      </c>
      <c r="B53" s="28"/>
      <c r="C53" s="78"/>
      <c r="D53" s="79"/>
      <c r="E53" s="82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5.75" hidden="1">
      <c r="A54" s="27"/>
      <c r="B54" s="28"/>
      <c r="C54" s="78"/>
      <c r="D54" s="79"/>
      <c r="E54" s="82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22.5" hidden="1">
      <c r="A55" s="27" t="s">
        <v>59</v>
      </c>
      <c r="B55" s="28"/>
      <c r="C55" s="78"/>
      <c r="D55" s="79"/>
      <c r="E55" s="82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5.75" hidden="1">
      <c r="A56" s="27"/>
      <c r="B56" s="28"/>
      <c r="C56" s="78"/>
      <c r="D56" s="79"/>
      <c r="E56" s="82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5.75" hidden="1">
      <c r="A57" s="27"/>
      <c r="B57" s="28"/>
      <c r="C57" s="78"/>
      <c r="D57" s="79"/>
      <c r="E57" s="82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5.75" hidden="1">
      <c r="A58" s="27"/>
      <c r="B58" s="28"/>
      <c r="C58" s="78"/>
      <c r="D58" s="79"/>
      <c r="E58" s="82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45" hidden="1">
      <c r="A59" s="27" t="s">
        <v>60</v>
      </c>
      <c r="B59" s="28"/>
      <c r="C59" s="78"/>
      <c r="D59" s="79"/>
      <c r="E59" s="82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5.75" hidden="1">
      <c r="A60" s="27"/>
      <c r="B60" s="28"/>
      <c r="C60" s="78"/>
      <c r="D60" s="79"/>
      <c r="E60" s="82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5.75" hidden="1">
      <c r="A61" s="27"/>
      <c r="B61" s="28"/>
      <c r="C61" s="78"/>
      <c r="D61" s="79"/>
      <c r="E61" s="82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5.75" hidden="1">
      <c r="A62" s="27"/>
      <c r="B62" s="28"/>
      <c r="C62" s="78"/>
      <c r="D62" s="79"/>
      <c r="E62" s="82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.5" customHeight="1" hidden="1">
      <c r="A63" s="27" t="s">
        <v>9</v>
      </c>
      <c r="B63" s="28"/>
      <c r="C63" s="78"/>
      <c r="D63" s="79"/>
      <c r="E63" s="82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5.75" hidden="1">
      <c r="A64" s="27"/>
      <c r="B64" s="28"/>
      <c r="C64" s="78"/>
      <c r="D64" s="79"/>
      <c r="E64" s="82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5.75" hidden="1">
      <c r="A65" s="27"/>
      <c r="B65" s="28"/>
      <c r="C65" s="78"/>
      <c r="D65" s="79"/>
      <c r="E65" s="82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5.75" hidden="1">
      <c r="A66" s="27"/>
      <c r="B66" s="28"/>
      <c r="C66" s="78"/>
      <c r="D66" s="79"/>
      <c r="E66" s="82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33.75" hidden="1">
      <c r="A67" s="27" t="s">
        <v>61</v>
      </c>
      <c r="B67" s="28"/>
      <c r="C67" s="78"/>
      <c r="D67" s="79"/>
      <c r="E67" s="82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0.75" customHeight="1" hidden="1">
      <c r="A68" s="27"/>
      <c r="B68" s="28"/>
      <c r="C68" s="78"/>
      <c r="D68" s="79"/>
      <c r="E68" s="82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5.75" hidden="1">
      <c r="A69" s="27"/>
      <c r="B69" s="28"/>
      <c r="C69" s="78"/>
      <c r="D69" s="79"/>
      <c r="E69" s="82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5.75" hidden="1">
      <c r="A70" s="27"/>
      <c r="B70" s="28"/>
      <c r="C70" s="78"/>
      <c r="D70" s="79"/>
      <c r="E70" s="82"/>
      <c r="F70" s="79"/>
      <c r="G70" s="79"/>
      <c r="H70" s="79"/>
      <c r="I70" s="79"/>
      <c r="J70" s="79"/>
      <c r="K70" s="79"/>
      <c r="L70" s="79"/>
      <c r="M70" s="79"/>
      <c r="N70" s="79"/>
    </row>
    <row r="71" spans="1:14" ht="15.75" hidden="1">
      <c r="A71" s="27" t="s">
        <v>62</v>
      </c>
      <c r="B71" s="28"/>
      <c r="C71" s="78"/>
      <c r="D71" s="79"/>
      <c r="E71" s="82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15.75" hidden="1">
      <c r="A72" s="27"/>
      <c r="B72" s="28"/>
      <c r="C72" s="78"/>
      <c r="D72" s="79"/>
      <c r="E72" s="82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15.75" hidden="1">
      <c r="A73" s="27"/>
      <c r="B73" s="28"/>
      <c r="C73" s="78"/>
      <c r="D73" s="79"/>
      <c r="E73" s="82"/>
      <c r="F73" s="79"/>
      <c r="G73" s="79"/>
      <c r="H73" s="79"/>
      <c r="I73" s="79"/>
      <c r="J73" s="79"/>
      <c r="K73" s="79"/>
      <c r="L73" s="79"/>
      <c r="M73" s="79"/>
      <c r="N73" s="79"/>
    </row>
    <row r="74" spans="1:14" ht="15.75" hidden="1">
      <c r="A74" s="27"/>
      <c r="B74" s="28"/>
      <c r="C74" s="78"/>
      <c r="D74" s="79"/>
      <c r="E74" s="82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33.75" hidden="1">
      <c r="A75" s="27" t="s">
        <v>63</v>
      </c>
      <c r="B75" s="28"/>
      <c r="C75" s="78"/>
      <c r="D75" s="79"/>
      <c r="E75" s="82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15.75" hidden="1">
      <c r="A76" s="27"/>
      <c r="B76" s="28"/>
      <c r="C76" s="78"/>
      <c r="D76" s="79"/>
      <c r="E76" s="82"/>
      <c r="F76" s="79"/>
      <c r="G76" s="79"/>
      <c r="H76" s="79"/>
      <c r="I76" s="79"/>
      <c r="J76" s="79"/>
      <c r="K76" s="79"/>
      <c r="L76" s="79"/>
      <c r="M76" s="79"/>
      <c r="N76" s="79"/>
    </row>
    <row r="77" spans="1:14" ht="15.75" hidden="1">
      <c r="A77" s="27"/>
      <c r="B77" s="28"/>
      <c r="C77" s="78"/>
      <c r="D77" s="79"/>
      <c r="E77" s="82"/>
      <c r="F77" s="79"/>
      <c r="G77" s="79"/>
      <c r="H77" s="79"/>
      <c r="I77" s="79"/>
      <c r="J77" s="79"/>
      <c r="K77" s="79"/>
      <c r="L77" s="79"/>
      <c r="M77" s="79"/>
      <c r="N77" s="79"/>
    </row>
    <row r="78" spans="1:14" ht="33.75" hidden="1">
      <c r="A78" s="27" t="s">
        <v>64</v>
      </c>
      <c r="B78" s="28"/>
      <c r="C78" s="78"/>
      <c r="D78" s="79"/>
      <c r="E78" s="82"/>
      <c r="F78" s="79"/>
      <c r="G78" s="79"/>
      <c r="H78" s="79"/>
      <c r="I78" s="79"/>
      <c r="J78" s="79"/>
      <c r="K78" s="79"/>
      <c r="L78" s="79"/>
      <c r="M78" s="79"/>
      <c r="N78" s="79"/>
    </row>
    <row r="79" spans="1:14" ht="15.75" hidden="1">
      <c r="A79" s="27"/>
      <c r="B79" s="28"/>
      <c r="C79" s="78"/>
      <c r="D79" s="79"/>
      <c r="E79" s="82"/>
      <c r="F79" s="79"/>
      <c r="G79" s="79"/>
      <c r="H79" s="79"/>
      <c r="I79" s="79"/>
      <c r="J79" s="79"/>
      <c r="K79" s="79"/>
      <c r="L79" s="79"/>
      <c r="M79" s="79"/>
      <c r="N79" s="79"/>
    </row>
    <row r="80" spans="1:14" ht="15.75" hidden="1">
      <c r="A80" s="27"/>
      <c r="B80" s="28"/>
      <c r="C80" s="78"/>
      <c r="D80" s="79"/>
      <c r="E80" s="82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15.75" hidden="1">
      <c r="A81" s="27"/>
      <c r="B81" s="28"/>
      <c r="C81" s="78"/>
      <c r="D81" s="79"/>
      <c r="E81" s="82"/>
      <c r="F81" s="79"/>
      <c r="G81" s="79"/>
      <c r="H81" s="79"/>
      <c r="I81" s="79"/>
      <c r="J81" s="79"/>
      <c r="K81" s="79"/>
      <c r="L81" s="79"/>
      <c r="M81" s="79"/>
      <c r="N81" s="79"/>
    </row>
    <row r="82" spans="1:14" ht="21.75" customHeight="1" hidden="1">
      <c r="A82" s="27" t="s">
        <v>65</v>
      </c>
      <c r="B82" s="28"/>
      <c r="C82" s="78"/>
      <c r="D82" s="79"/>
      <c r="E82" s="82"/>
      <c r="F82" s="79"/>
      <c r="G82" s="79"/>
      <c r="H82" s="79"/>
      <c r="I82" s="79"/>
      <c r="J82" s="79"/>
      <c r="K82" s="79"/>
      <c r="L82" s="79"/>
      <c r="M82" s="79"/>
      <c r="N82" s="79"/>
    </row>
    <row r="83" spans="1:14" ht="0.75" customHeight="1" hidden="1">
      <c r="A83" s="27"/>
      <c r="B83" s="28"/>
      <c r="C83" s="78"/>
      <c r="D83" s="79"/>
      <c r="E83" s="82"/>
      <c r="F83" s="79"/>
      <c r="G83" s="79"/>
      <c r="H83" s="79"/>
      <c r="I83" s="79"/>
      <c r="J83" s="79"/>
      <c r="K83" s="79"/>
      <c r="L83" s="79"/>
      <c r="M83" s="79"/>
      <c r="N83" s="79"/>
    </row>
    <row r="84" spans="1:14" ht="15.75" hidden="1">
      <c r="A84" s="27"/>
      <c r="B84" s="28"/>
      <c r="C84" s="78"/>
      <c r="D84" s="79"/>
      <c r="E84" s="82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5.75" hidden="1">
      <c r="A85" s="27"/>
      <c r="B85" s="28"/>
      <c r="C85" s="78"/>
      <c r="D85" s="79"/>
      <c r="E85" s="82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33.75" hidden="1">
      <c r="A86" s="27" t="s">
        <v>66</v>
      </c>
      <c r="B86" s="28"/>
      <c r="C86" s="78"/>
      <c r="D86" s="79"/>
      <c r="E86" s="82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5.75" hidden="1">
      <c r="A87" s="27"/>
      <c r="B87" s="28"/>
      <c r="C87" s="78"/>
      <c r="D87" s="79"/>
      <c r="E87" s="82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15.75" hidden="1">
      <c r="A88" s="27"/>
      <c r="B88" s="28"/>
      <c r="C88" s="78"/>
      <c r="D88" s="79"/>
      <c r="E88" s="82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33.75" hidden="1">
      <c r="A89" s="27" t="s">
        <v>67</v>
      </c>
      <c r="B89" s="28"/>
      <c r="C89" s="78"/>
      <c r="D89" s="79"/>
      <c r="E89" s="82"/>
      <c r="F89" s="79"/>
      <c r="G89" s="79"/>
      <c r="H89" s="79"/>
      <c r="I89" s="79"/>
      <c r="J89" s="79"/>
      <c r="K89" s="79"/>
      <c r="L89" s="79"/>
      <c r="M89" s="79"/>
      <c r="N89" s="79"/>
    </row>
    <row r="90" spans="1:14" ht="15.75" hidden="1">
      <c r="A90" s="27"/>
      <c r="B90" s="28"/>
      <c r="C90" s="78"/>
      <c r="D90" s="79"/>
      <c r="E90" s="82"/>
      <c r="F90" s="79"/>
      <c r="G90" s="79"/>
      <c r="H90" s="79"/>
      <c r="I90" s="79"/>
      <c r="J90" s="79"/>
      <c r="K90" s="79"/>
      <c r="L90" s="79"/>
      <c r="M90" s="79"/>
      <c r="N90" s="79"/>
    </row>
    <row r="91" spans="1:14" ht="15.75" hidden="1">
      <c r="A91" s="27"/>
      <c r="B91" s="28"/>
      <c r="C91" s="78"/>
      <c r="D91" s="79"/>
      <c r="E91" s="82"/>
      <c r="F91" s="79"/>
      <c r="G91" s="79"/>
      <c r="H91" s="79"/>
      <c r="I91" s="79"/>
      <c r="J91" s="79"/>
      <c r="K91" s="79"/>
      <c r="L91" s="79"/>
      <c r="M91" s="79"/>
      <c r="N91" s="79"/>
    </row>
    <row r="92" spans="1:14" ht="15.75" hidden="1">
      <c r="A92" s="27"/>
      <c r="B92" s="28"/>
      <c r="C92" s="78"/>
      <c r="D92" s="79"/>
      <c r="E92" s="82"/>
      <c r="F92" s="79"/>
      <c r="G92" s="79"/>
      <c r="H92" s="79"/>
      <c r="I92" s="79"/>
      <c r="J92" s="79"/>
      <c r="K92" s="79"/>
      <c r="L92" s="79"/>
      <c r="M92" s="79"/>
      <c r="N92" s="79"/>
    </row>
    <row r="93" spans="1:14" ht="45" hidden="1">
      <c r="A93" s="27" t="s">
        <v>15</v>
      </c>
      <c r="B93" s="28"/>
      <c r="C93" s="78"/>
      <c r="D93" s="79"/>
      <c r="E93" s="82"/>
      <c r="F93" s="79"/>
      <c r="G93" s="79"/>
      <c r="H93" s="79"/>
      <c r="I93" s="79"/>
      <c r="J93" s="79"/>
      <c r="K93" s="79"/>
      <c r="L93" s="79"/>
      <c r="M93" s="79"/>
      <c r="N93" s="79"/>
    </row>
    <row r="94" spans="1:14" ht="15.75" hidden="1">
      <c r="A94" s="27"/>
      <c r="B94" s="28"/>
      <c r="C94" s="78"/>
      <c r="D94" s="79"/>
      <c r="E94" s="82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15.75" hidden="1">
      <c r="A95" s="27"/>
      <c r="B95" s="28"/>
      <c r="C95" s="78"/>
      <c r="D95" s="79"/>
      <c r="E95" s="82"/>
      <c r="F95" s="79"/>
      <c r="G95" s="79"/>
      <c r="H95" s="79"/>
      <c r="I95" s="79"/>
      <c r="J95" s="79"/>
      <c r="K95" s="79"/>
      <c r="L95" s="79"/>
      <c r="M95" s="79"/>
      <c r="N95" s="79"/>
    </row>
    <row r="96" spans="1:14" ht="33.75" hidden="1">
      <c r="A96" s="27" t="s">
        <v>68</v>
      </c>
      <c r="B96" s="28"/>
      <c r="C96" s="78"/>
      <c r="D96" s="79"/>
      <c r="E96" s="82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5.75" hidden="1">
      <c r="A97" s="27"/>
      <c r="B97" s="28"/>
      <c r="C97" s="78"/>
      <c r="D97" s="79"/>
      <c r="E97" s="82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5.75" hidden="1">
      <c r="A98" s="27"/>
      <c r="B98" s="28"/>
      <c r="C98" s="78"/>
      <c r="D98" s="79"/>
      <c r="E98" s="82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5.75" hidden="1">
      <c r="A99" s="27" t="s">
        <v>69</v>
      </c>
      <c r="B99" s="28"/>
      <c r="C99" s="78"/>
      <c r="D99" s="79"/>
      <c r="E99" s="82"/>
      <c r="F99" s="79"/>
      <c r="G99" s="79"/>
      <c r="H99" s="79"/>
      <c r="I99" s="79"/>
      <c r="J99" s="79"/>
      <c r="K99" s="79"/>
      <c r="L99" s="79"/>
      <c r="M99" s="79"/>
      <c r="N99" s="79"/>
    </row>
    <row r="100" spans="1:14" ht="15.75" hidden="1">
      <c r="A100" s="27"/>
      <c r="B100" s="28"/>
      <c r="C100" s="78"/>
      <c r="D100" s="79"/>
      <c r="E100" s="82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ht="15.75" hidden="1">
      <c r="A101" s="27"/>
      <c r="B101" s="28"/>
      <c r="C101" s="78"/>
      <c r="D101" s="79"/>
      <c r="E101" s="82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ht="22.5" hidden="1">
      <c r="A102" s="27" t="s">
        <v>70</v>
      </c>
      <c r="B102" s="28"/>
      <c r="C102" s="78"/>
      <c r="D102" s="79"/>
      <c r="E102" s="82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5.75" hidden="1">
      <c r="A103" s="27"/>
      <c r="B103" s="28"/>
      <c r="C103" s="78"/>
      <c r="D103" s="79"/>
      <c r="E103" s="82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ht="15.75" hidden="1">
      <c r="A104" s="27"/>
      <c r="B104" s="28"/>
      <c r="C104" s="78"/>
      <c r="D104" s="79"/>
      <c r="E104" s="82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hidden="1">
      <c r="A105" s="27"/>
      <c r="B105" s="28"/>
      <c r="C105" s="78"/>
      <c r="D105" s="79"/>
      <c r="E105" s="82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45">
      <c r="A106" s="26" t="s">
        <v>73</v>
      </c>
      <c r="B106" s="28"/>
      <c r="C106" s="78"/>
      <c r="D106" s="79"/>
      <c r="E106" s="82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ht="15.75">
      <c r="A107" s="26"/>
      <c r="B107" s="18"/>
      <c r="C107" s="80"/>
      <c r="D107" s="79"/>
      <c r="E107" s="82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ht="15.75">
      <c r="A108" s="26"/>
      <c r="B108" s="18"/>
      <c r="C108" s="80"/>
      <c r="D108" s="79"/>
      <c r="E108" s="82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ht="15.75">
      <c r="A109" s="26"/>
      <c r="B109" s="18"/>
      <c r="C109" s="80"/>
      <c r="D109" s="79"/>
      <c r="E109" s="82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ht="56.25">
      <c r="A110" s="26" t="s">
        <v>74</v>
      </c>
      <c r="B110" s="18"/>
      <c r="C110" s="75">
        <f>D110/производство!C108*100</f>
        <v>99.00279218189071</v>
      </c>
      <c r="D110" s="76">
        <f>D111</f>
        <v>2482</v>
      </c>
      <c r="E110" s="77">
        <f>F110/производство!E108*100</f>
        <v>149.06262465097726</v>
      </c>
      <c r="F110" s="76">
        <f>F111</f>
        <v>3737</v>
      </c>
      <c r="G110" s="76">
        <f>G111</f>
        <v>98</v>
      </c>
      <c r="H110" s="77">
        <f>производство!Q108*отгрузка!G110/100</f>
        <v>4127.557790033999</v>
      </c>
      <c r="I110" s="76">
        <f>I111</f>
        <v>98</v>
      </c>
      <c r="J110" s="77">
        <f>производство!S108*отгрузка!I110/100</f>
        <v>4464.366505700774</v>
      </c>
      <c r="K110" s="76">
        <f>K111</f>
        <v>98</v>
      </c>
      <c r="L110" s="77">
        <f>производство!U108*отгрузка!K110/100</f>
        <v>4828.658812565956</v>
      </c>
      <c r="M110" s="76">
        <f>M111</f>
        <v>98</v>
      </c>
      <c r="N110" s="77">
        <f>производство!W108*отгрузка!M110/100</f>
        <v>5222.677371671339</v>
      </c>
    </row>
    <row r="111" spans="1:14" ht="22.5">
      <c r="A111" s="26" t="s">
        <v>90</v>
      </c>
      <c r="B111" s="8"/>
      <c r="C111" s="75">
        <f>D111/3503*100</f>
        <v>70.85355409648872</v>
      </c>
      <c r="D111" s="79">
        <v>2482</v>
      </c>
      <c r="E111" s="77">
        <f>F111/производство!E109*100</f>
        <v>149.06262465097726</v>
      </c>
      <c r="F111" s="79">
        <v>3737</v>
      </c>
      <c r="G111" s="79">
        <v>98</v>
      </c>
      <c r="H111" s="77">
        <f>производство!Q109*отгрузка!G111/100</f>
        <v>4127.557790033999</v>
      </c>
      <c r="I111" s="79">
        <v>98</v>
      </c>
      <c r="J111" s="77">
        <f>производство!S109*отгрузка!I111/100</f>
        <v>4464.366505700774</v>
      </c>
      <c r="K111" s="79">
        <v>98</v>
      </c>
      <c r="L111" s="77">
        <f>производство!U109*отгрузка!K111/100</f>
        <v>4828.658812565956</v>
      </c>
      <c r="M111" s="79">
        <v>98</v>
      </c>
      <c r="N111" s="77">
        <f>производство!W109*отгрузка!M111/100</f>
        <v>5222.677371671339</v>
      </c>
    </row>
    <row r="112" spans="1:13" ht="12.75">
      <c r="A112" s="94" t="s">
        <v>133</v>
      </c>
      <c r="B112" s="94"/>
      <c r="C112" s="94"/>
      <c r="D112" s="95"/>
      <c r="E112" s="94"/>
      <c r="F112" s="94"/>
      <c r="G112" s="94"/>
      <c r="H112" s="95"/>
      <c r="I112" s="94"/>
      <c r="J112" s="94"/>
      <c r="K112" s="94"/>
      <c r="L112" s="95"/>
      <c r="M112" s="9"/>
    </row>
  </sheetData>
  <sheetProtection/>
  <mergeCells count="23">
    <mergeCell ref="D6:D7"/>
    <mergeCell ref="E6:E7"/>
    <mergeCell ref="F6:F7"/>
    <mergeCell ref="G6:G7"/>
    <mergeCell ref="H6:H7"/>
    <mergeCell ref="M1:N1"/>
    <mergeCell ref="A3:N3"/>
    <mergeCell ref="B5:B7"/>
    <mergeCell ref="A5:A7"/>
    <mergeCell ref="C5:D5"/>
    <mergeCell ref="B2:K2"/>
    <mergeCell ref="J6:J7"/>
    <mergeCell ref="K6:K7"/>
    <mergeCell ref="L6:L7"/>
    <mergeCell ref="C6:C7"/>
    <mergeCell ref="E5:F5"/>
    <mergeCell ref="G5:H5"/>
    <mergeCell ref="M6:M7"/>
    <mergeCell ref="I5:J5"/>
    <mergeCell ref="K5:L5"/>
    <mergeCell ref="M5:N5"/>
    <mergeCell ref="I6:I7"/>
    <mergeCell ref="N6:N7"/>
  </mergeCells>
  <printOptions/>
  <pageMargins left="0.2" right="0.2" top="0.21" bottom="0.17" header="0.17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ADM05</cp:lastModifiedBy>
  <cp:lastPrinted>2019-06-13T09:43:24Z</cp:lastPrinted>
  <dcterms:created xsi:type="dcterms:W3CDTF">1997-12-26T08:00:26Z</dcterms:created>
  <dcterms:modified xsi:type="dcterms:W3CDTF">2019-06-03T05:19:54Z</dcterms:modified>
  <cp:category/>
  <cp:version/>
  <cp:contentType/>
  <cp:contentStatus/>
</cp:coreProperties>
</file>