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7860" windowWidth="12120" windowHeight="1470" tabRatio="597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D8" i="1"/>
  <c r="E31"/>
  <c r="E7"/>
  <c r="E106"/>
  <c r="E100" l="1"/>
  <c r="C57"/>
  <c r="E101"/>
  <c r="D57"/>
  <c r="D146"/>
  <c r="C146"/>
  <c r="E102"/>
  <c r="E54"/>
  <c r="E13"/>
  <c r="D6"/>
  <c r="C8"/>
  <c r="C6" s="1"/>
  <c r="C107" s="1"/>
  <c r="E23"/>
  <c r="E12"/>
  <c r="E11"/>
  <c r="E103"/>
  <c r="E49"/>
  <c r="E99"/>
  <c r="E73"/>
  <c r="E135"/>
  <c r="E95"/>
  <c r="E96"/>
  <c r="E97"/>
  <c r="E65"/>
  <c r="E63"/>
  <c r="E62"/>
  <c r="E61"/>
  <c r="E74"/>
  <c r="E20"/>
  <c r="E16"/>
  <c r="D131"/>
  <c r="D143" s="1"/>
  <c r="E141"/>
  <c r="E142"/>
  <c r="C131"/>
  <c r="C143" s="1"/>
  <c r="E105"/>
  <c r="E104"/>
  <c r="E98"/>
  <c r="E94"/>
  <c r="E93"/>
  <c r="E92"/>
  <c r="E91"/>
  <c r="E90"/>
  <c r="E89"/>
  <c r="E83"/>
  <c r="E76"/>
  <c r="E72"/>
  <c r="E71"/>
  <c r="E69"/>
  <c r="E68"/>
  <c r="E67"/>
  <c r="E66"/>
  <c r="E64"/>
  <c r="E60"/>
  <c r="E59"/>
  <c r="E9"/>
  <c r="E22"/>
  <c r="E53"/>
  <c r="C144"/>
  <c r="E51"/>
  <c r="E122"/>
  <c r="D144"/>
  <c r="E10"/>
  <c r="E17"/>
  <c r="E18"/>
  <c r="E19"/>
  <c r="E21"/>
  <c r="E24"/>
  <c r="E25"/>
  <c r="E26"/>
  <c r="E27"/>
  <c r="E28"/>
  <c r="E29"/>
  <c r="E32"/>
  <c r="E33"/>
  <c r="E34"/>
  <c r="E35"/>
  <c r="E36"/>
  <c r="E37"/>
  <c r="E38"/>
  <c r="E39"/>
  <c r="E40"/>
  <c r="E41"/>
  <c r="E42"/>
  <c r="E43"/>
  <c r="E44"/>
  <c r="E45"/>
  <c r="E46"/>
  <c r="E47"/>
  <c r="E48"/>
  <c r="E50"/>
  <c r="E52"/>
  <c r="E58"/>
  <c r="E75"/>
  <c r="E77"/>
  <c r="E78"/>
  <c r="E79"/>
  <c r="E80"/>
  <c r="E81"/>
  <c r="E82"/>
  <c r="E84"/>
  <c r="E85"/>
  <c r="E86"/>
  <c r="E87"/>
  <c r="E88"/>
  <c r="E109"/>
  <c r="E110"/>
  <c r="E111"/>
  <c r="E112"/>
  <c r="E113"/>
  <c r="E114"/>
  <c r="E115"/>
  <c r="E116"/>
  <c r="E117"/>
  <c r="E118"/>
  <c r="E119"/>
  <c r="E120"/>
  <c r="E121"/>
  <c r="E123"/>
  <c r="E124"/>
  <c r="E125"/>
  <c r="E126"/>
  <c r="E127"/>
  <c r="E128"/>
  <c r="E129"/>
  <c r="E130"/>
  <c r="E132"/>
  <c r="E133"/>
  <c r="E134"/>
  <c r="E136"/>
  <c r="E137"/>
  <c r="E138"/>
  <c r="E139"/>
  <c r="E140"/>
  <c r="E56"/>
  <c r="E8" l="1"/>
  <c r="E131"/>
  <c r="E144"/>
  <c r="E143"/>
  <c r="C145"/>
  <c r="E57"/>
  <c r="E6"/>
  <c r="D107"/>
  <c r="D145" l="1"/>
  <c r="E107"/>
</calcChain>
</file>

<file path=xl/sharedStrings.xml><?xml version="1.0" encoding="utf-8"?>
<sst xmlns="http://schemas.openxmlformats.org/spreadsheetml/2006/main" count="297" uniqueCount="285">
  <si>
    <t>1 05 00000 00 0000 000</t>
  </si>
  <si>
    <t>1 05 02000 02 0000 110</t>
  </si>
  <si>
    <t>1 05 03000 01 0000 110</t>
  </si>
  <si>
    <t>1 06 00000 00 0000 000</t>
  </si>
  <si>
    <t>1 08 00000 00 0000 000</t>
  </si>
  <si>
    <t>1 08 03010 01 0000 110</t>
  </si>
  <si>
    <t>1 09 00000 00 0000 000</t>
  </si>
  <si>
    <t>1 12 00000 00 0000 000</t>
  </si>
  <si>
    <t>1 12 01000 01 0000 120</t>
  </si>
  <si>
    <t>1 13 00000 00 0000 000</t>
  </si>
  <si>
    <t>1 16 00000 00 0000 000</t>
  </si>
  <si>
    <t>2 00 00000 00 0000 000</t>
  </si>
  <si>
    <t>2 02 00000 00 0000 000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</si>
  <si>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</si>
  <si>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</si>
  <si>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</si>
  <si>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Налоги на имущество</t>
  </si>
  <si>
    <t>Государственная пошлина</t>
  </si>
  <si>
    <t>Госпошлина по делам,рассматриваемым в судах общей юрисдикции,мировыми судьями(за исключением госпошлины по делам,рассматриваемым Верховным Судом РФ)</t>
  </si>
  <si>
    <t>Госпошлина за совершение нотариальных действий(за исключением действий,совершаемых консульскими учреждениями РФ)</t>
  </si>
  <si>
    <t>Задолженность и перерасчеты по отмененным налогам,сборам и иным обязательным платежам</t>
  </si>
  <si>
    <t>Доходы от использования имущества,находящегося в государственной и муниципальной собственности</t>
  </si>
  <si>
    <t>Платежи за пользование природными ресурсами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</si>
  <si>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</si>
  <si>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</si>
  <si>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Штрафы,санкции,возмещение ущерба</t>
  </si>
  <si>
    <t>БЕЗВОЗМЕЗДНЫЕ ПОСТУПЛЕНИЯ</t>
  </si>
  <si>
    <t>Безвозмездные поступления от других бюджетов бюджетной системы РФ,кроме бюджетов гос.внебюджетных фондов</t>
  </si>
  <si>
    <t>Субвенции на осуществление органами местного самоуправления гос.полномочий по исполнению функций комиссий по делам несовершеннолетних и защите их прав</t>
  </si>
  <si>
    <t>ВСЕГО ДОХОДОВ:</t>
  </si>
  <si>
    <t>РАСХОДЫ</t>
  </si>
  <si>
    <t>Национальная экономика</t>
  </si>
  <si>
    <t>0100</t>
  </si>
  <si>
    <t>0400</t>
  </si>
  <si>
    <t>0500</t>
  </si>
  <si>
    <t>0502</t>
  </si>
  <si>
    <t>0700</t>
  </si>
  <si>
    <t>0800</t>
  </si>
  <si>
    <t>0801</t>
  </si>
  <si>
    <t>0804</t>
  </si>
  <si>
    <t>Жилищно-коммунальное хозяйство</t>
  </si>
  <si>
    <t>Образование</t>
  </si>
  <si>
    <t xml:space="preserve">Культура </t>
  </si>
  <si>
    <t>Социальная политика</t>
  </si>
  <si>
    <t>ВСЕГО РАСХОДОВ:</t>
  </si>
  <si>
    <t>Источники внутренного финансирования бюджета</t>
  </si>
  <si>
    <t>КБК</t>
  </si>
  <si>
    <t>Наименование КБК</t>
  </si>
  <si>
    <t>% исполнения к годовому плану</t>
  </si>
  <si>
    <t>1 00 00000 00 0000 000</t>
  </si>
  <si>
    <t>1 01 00000 00 0000 000</t>
  </si>
  <si>
    <t>ДОХОДЫ</t>
  </si>
  <si>
    <t>Налоги на прибыль,доходы</t>
  </si>
  <si>
    <t xml:space="preserve"> 1 11 00000 00 0000 000</t>
  </si>
  <si>
    <t>ИСТОЧНИКИ ФИНАНСИРОВАНИЯ ДЕФИЦИТА БЮДЖЕТОВ</t>
  </si>
  <si>
    <t>1003</t>
  </si>
  <si>
    <t>1 01 02020 01 0000 110</t>
  </si>
  <si>
    <t>Доходы от сдачи в аренду имущества,находящегося в оперативном управлении органов  государственной власти ,органов местного самоуправления ,государственных внебюджетных фондов и созданных ими учреждений и в хозяйственном ведении федеральных государственных предприятий</t>
  </si>
  <si>
    <t>1 17 00000 00 0000 000</t>
  </si>
  <si>
    <t>Прочие неналоговые доходы</t>
  </si>
  <si>
    <t>зарплата и начисление на зарплату 211,213 ст</t>
  </si>
  <si>
    <t>Зарплата и начисления на зарплату 211,213ст.ст.</t>
  </si>
  <si>
    <t>1 14 00000 00 0000 000</t>
  </si>
  <si>
    <t>Доходы от продажи материальных и нематериальных активов</t>
  </si>
  <si>
    <t>Доходы от реализации имущества находящегося в собственности муниципальных районнов</t>
  </si>
  <si>
    <t>1004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</si>
  <si>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аренды, указанных участков  </t>
  </si>
  <si>
    <t>Субвенции бюджетам муниципальных районов области на осуществление органами местного самоуправления государственных полномочий по организациии предоставлении гражданам субсидий на оплату жилого помещения и коммунальных услуг</t>
  </si>
  <si>
    <t>Субвенция бюджетам муниципальных районов области на осуществление первичного воинского учета на территориях,где отсутствуют военные комиссариаты</t>
  </si>
  <si>
    <t>0412</t>
  </si>
  <si>
    <t>0503</t>
  </si>
  <si>
    <t>Периодическая печать и издательства</t>
  </si>
  <si>
    <t>1001</t>
  </si>
  <si>
    <t>Пенсионное обеспечение</t>
  </si>
  <si>
    <t>коммунальное хозяйство</t>
  </si>
  <si>
    <t>01 05 02 01 05 0000 510</t>
  </si>
  <si>
    <t>01 05 02 01 05 0000 610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</si>
  <si>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</si>
  <si>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</si>
  <si>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</si>
  <si>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1 08 04020 01 0000 110</t>
  </si>
  <si>
    <t>Государственная пошлина по делам рассматриваемым в судах общей юрисдикции, мировыми судьями (за исключением Верховного Суда Российской Федерации)</t>
  </si>
  <si>
    <t xml:space="preserve">Субвенция бюджетам муниципальных районов на организацию предоставления компенсации части родительской платы за содержание ребенка в муниципальных образовательных учреждениях, реализ.основных общеобразовательных программ дошкольного образования </t>
  </si>
  <si>
    <t>Субвенции бюджетам муниципальных районов области на осуществление органами местного самоуправления отдельных государственных полномочий по организации и осуществлению деятельности по опеки попечительству в отношении несовершеннолетних граждан</t>
  </si>
  <si>
    <t>1 11 07015 05 0000 120</t>
  </si>
  <si>
    <t xml:space="preserve">Доходы от перечисления части прибыли,остающейся после уплаты налогов </t>
  </si>
  <si>
    <t xml:space="preserve">Субвенции бюджетам муниципальных районов области на исполнение государственных полномочий по расчету и предоставлению дотаций поселениям  </t>
  </si>
  <si>
    <t>1100</t>
  </si>
  <si>
    <t>Общегосударственные вопросы</t>
  </si>
  <si>
    <t>1 01 02010 01 0000 110</t>
  </si>
  <si>
    <t>Субсенции бюджетам муниципальных районов области на осуществление органами местного самоуправления отдельных государственных полномочий по образованию и обеспечению деятельности административных комиссий</t>
  </si>
  <si>
    <t>Субвенции бюджетам муниципальных районов  на компенсации части родительской платы за содержание ребенка  в муниципальных образовательных учреждениях ,реализующих  основную общеобразовательную программу дошкольного образования за счт средств областного бюджета</t>
  </si>
  <si>
    <t>Охрана семьи и детства</t>
  </si>
  <si>
    <t>Другие вопросы в области  национальной экономики (отдел сельского хозяйства)</t>
  </si>
  <si>
    <t>Физическая культура и спорт</t>
  </si>
  <si>
    <t>0200</t>
  </si>
  <si>
    <t>Национальная оборона</t>
  </si>
  <si>
    <t>1101</t>
  </si>
  <si>
    <t xml:space="preserve">Физическая культура </t>
  </si>
  <si>
    <t>1200</t>
  </si>
  <si>
    <t>Средства массовой информации</t>
  </si>
  <si>
    <t>1202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</si>
  <si>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</si>
  <si>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</si>
  <si>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</si>
  <si>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</si>
  <si>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Другие вопросы в области культуры, кинематографии</t>
  </si>
  <si>
    <t>Исполнение консолидированного  бюджета Самойловского муниципального района</t>
  </si>
  <si>
    <t>1 06 01000 00 0000 110</t>
  </si>
  <si>
    <t>налог на имущество физических лиц</t>
  </si>
  <si>
    <t>0300</t>
  </si>
  <si>
    <t>Национальная безопасность и правоохранительная деятельность</t>
  </si>
  <si>
    <t>01 05 02 01 10 0000 510</t>
  </si>
  <si>
    <t>01 05 02 01 10 0000 610</t>
  </si>
  <si>
    <t>1 01 02030 01 0000 110</t>
  </si>
  <si>
    <t>1 01 02040 01 0000 110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</si>
  <si>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</si>
  <si>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Налог на доходы физ. лиц с доходов, полученны в виде выийгрышей и призов в проводимых конкурсах, играх и других и других мероприятиях в целях рекламы товаров, работ и услуг, проц. доходов по вкладам в банках, в виде матер.выгоды от экономии на процентах</t>
  </si>
  <si>
    <t>Зарплата и начисления на зарплату 211 213 ст</t>
  </si>
  <si>
    <t>1 11 009045 10 0000 120</t>
  </si>
  <si>
    <t>Прочие поступления от использования имущества поселений, находящихся в собственности поселений</t>
  </si>
  <si>
    <t>Субвенции бюджетам муниципальных районов области на осуществление органами местного самоуправления государственных полномочий по предоставлению питания отдельным категориям обучающихся в муниципальных общеобразовательных учреждениях</t>
  </si>
  <si>
    <t>Субвенции бюджетам муниципальных районов области на осуществление органами местного самоуправления государственных полномочий по частичному финансированию расходов на содержание детей дошкольного возраста в муниципальных образовательных учреждениях, реализующих общеобразовательную программу дошкольного образования</t>
  </si>
  <si>
    <t>Субвенции бюджетам муниципальных районов области на осуществление органами местного самоуправления государственных полномочий по организации предоставления отдельным категориям обучающихся в муниципальных общеобразовательных учреждениях и частичногосодержания детей дошкольного возраста в образовательных учреждениях реализующих основную общеобразовательную программу дошкольного образования</t>
  </si>
  <si>
    <t>Налог на доходы физических лиц с доходов,источником которых является налоговый агент,за исключением доходов в отношении которых исчисление  и уплата налога осуществляется в соответствии со статьями 227, 227.1,и 228 Налогового кодекса Российской Федерации</t>
  </si>
  <si>
    <t>Налог на доходы физических лиц с доходов, полученных от осуществления деятельности физ.лицами,зарегистрированными в качестве индивидуальных предп.,учредивших адвокатские кабинеты и др.лиц, занимающихся частной практикой в соответ. Со ст 227 Нал.код.РФ</t>
  </si>
  <si>
    <t>1 11 05013 10 0000 120</t>
  </si>
  <si>
    <t>1 14 06013 10 0000 430</t>
  </si>
  <si>
    <t>1 14 02053 05 0000 410</t>
  </si>
  <si>
    <t>0409</t>
  </si>
  <si>
    <t>1 11 05030 00 0000 120</t>
  </si>
  <si>
    <t>Субвенции бюджетам муниципальных районов области на осуществление государственных полномочий по составлению(изменению) списков кандидатов присяжных заседателей федеральных судов общей юрисдикции в РФ</t>
  </si>
  <si>
    <t>дотации бюджетам муниципальных районов на на поддерхку мер по обеспечению сбалансированности бюджетов</t>
  </si>
  <si>
    <t>1 03 02000 01 0000 110</t>
  </si>
  <si>
    <t>Акцизы по подакцизным товарам (продукции)производимым на территории Российской Федерации</t>
  </si>
  <si>
    <t>1 13 02995 05 0000 130</t>
  </si>
  <si>
    <t xml:space="preserve">прочие доходы от  компенсации затрат бюджетов муниципальных районов </t>
  </si>
  <si>
    <t>Субвенции бюджетам муниципальных районов области на финансовое обеспечение образовательной деятельности муниципальных дошкольных образовательных организаций</t>
  </si>
  <si>
    <t>Субвенции бюджетам муниципальных районов на финансовое обеспечение образовательной деятельности муниципальных общеобразовательных организаций</t>
  </si>
  <si>
    <t>Зарплата и начисления на зарплату 211,213ст.(направление 651,654 )</t>
  </si>
  <si>
    <t>Социальное обеспечение населения (возмещение расходов на оплату  коммунальных услуг медицинским и фармацевтическим работникам организаций здравоохранения Самоцловского муниципального раона Саратовской области , являющихся до 01.01.2013года муниципальными учреждениями)</t>
  </si>
  <si>
    <t>Социальное обеспечение населения (осуществление  государственных полномочий по предоставлению гражданам субсидий на оплату жилого помещения и коммунальных услуг)предоставление субсидий  гражданам на оплату коммунальных услуг )</t>
  </si>
  <si>
    <t>Зарплата и начисления на зарплату 211,213ст.направление 651,654.</t>
  </si>
  <si>
    <t>Другие вопросы в области национальной экономики (мероприятия по землеустройству и землепользованию)</t>
  </si>
  <si>
    <t>0501</t>
  </si>
  <si>
    <t>Жилищное хозяйство</t>
  </si>
  <si>
    <t>Земельный налог с организаций</t>
  </si>
  <si>
    <t>Земельный налог с физических лиц</t>
  </si>
  <si>
    <t>1 06 06033 10 0000 110</t>
  </si>
  <si>
    <t>1 06 06043 10 0000 110</t>
  </si>
  <si>
    <t>1 17 01050 10 0000 180</t>
  </si>
  <si>
    <t>Невыясненные поступления, зачисляемые в бюджеты поселений</t>
  </si>
  <si>
    <t>0405</t>
  </si>
  <si>
    <t>Сельское хозяйство и рыболовство</t>
  </si>
  <si>
    <t>01 05 02 01 13 0000 610</t>
  </si>
  <si>
    <t>Уменьшение прочих остатков денежных средств бюджетов сельских поселений</t>
  </si>
  <si>
    <t>Увеличение прочих остатков денежных средств бюджетов сельских поселений</t>
  </si>
  <si>
    <t>01 05 02 01 13 0000 510</t>
  </si>
  <si>
    <t>Уменьшение прочих остатков денежных средств бюджетов городских поселений</t>
  </si>
  <si>
    <t>Увелечение прочих остатков денежных средств бюджетов городских поселений</t>
  </si>
  <si>
    <t>Дорожное хозяйство (дорожные фонды)</t>
  </si>
  <si>
    <t>Зарплата и начисления на зарплату (направление 211,213)</t>
  </si>
  <si>
    <t>Благоустройство</t>
  </si>
  <si>
    <t>Культура , кинематография</t>
  </si>
  <si>
    <t>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</si>
  <si>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</si>
  <si>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2 02 30024 05 0010 151</t>
  </si>
  <si>
    <t>Субсидии бюджетам муниципальных районов на поддержку  отрасли культуры</t>
  </si>
  <si>
    <t>Субсидии бюджетам муниципальных районов на создание в общеобразовательных организацияхрасположенных в сельской местности условий для занятия физической культурой и спортом</t>
  </si>
  <si>
    <t>прочие безвозмездные поступления в бюджеты сельских поселений</t>
  </si>
  <si>
    <t>Субвенции бюджетам муниципальных районов области на осуществление органами местного самоуправления государственных полномочий по предоставлению гражданам субсидий на оплату жилого помещения и коммунальных услуг</t>
  </si>
  <si>
    <t>Субсидии бюджетам муниципальных районов области на сохранениедостигнутых показателей повышения оплаты труда отдельным категориям работников бюджетной сферы</t>
  </si>
  <si>
    <t>Субсидии бюджетам муниципальных районов на обновление материально- технической базы для формирования у обучающихся современных технологических и гуманитарных навыков</t>
  </si>
  <si>
    <t>2 02 25467 05 0000 150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</si>
  <si>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</si>
  <si>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2 02 25169 05 0000 150</t>
  </si>
  <si>
    <t>2 02 15002 05 0000 150</t>
  </si>
  <si>
    <t>2 02 25097 05 0000 150</t>
  </si>
  <si>
    <t>2 02 25519 05 0000 150</t>
  </si>
  <si>
    <t>2 02 29999 05 0078 150</t>
  </si>
  <si>
    <t>2 02 35118 10 0000 150</t>
  </si>
  <si>
    <t>2 02 30024 05 0001 150</t>
  </si>
  <si>
    <t>2 02 30024 05 0003 150</t>
  </si>
  <si>
    <t xml:space="preserve"> 2   02   25555    13      0000    150</t>
  </si>
  <si>
    <t>субсидии бюджетам городских поселений на поддержкумуниципальных программ формирования современной городской среды</t>
  </si>
  <si>
    <t>2 02 35120 05 0000 150</t>
  </si>
  <si>
    <t>2 02 30024 05 0007 150</t>
  </si>
  <si>
    <t>2 02 30024 05 0008 150</t>
  </si>
  <si>
    <t>2 02 30024 05 0009 150</t>
  </si>
  <si>
    <t>2 02 30024 05 0012 150</t>
  </si>
  <si>
    <t>2 02 30024 05 0014 150</t>
  </si>
  <si>
    <t>2 02 03024 05 0016 150</t>
  </si>
  <si>
    <t xml:space="preserve">2 02 30024 05 0027 150 </t>
  </si>
  <si>
    <t xml:space="preserve">2 02 30024 05 0028 150 </t>
  </si>
  <si>
    <t xml:space="preserve">2 02 30024 05 0029 150 </t>
  </si>
  <si>
    <t>2 02 30024 05 0037 150</t>
  </si>
  <si>
    <t>Субсидии бюджетам сельских поселений на реализацию проектов развития муниципальных образований области, основанных на местных инициативах</t>
  </si>
  <si>
    <t>2 02 29999 10 0073 150</t>
  </si>
  <si>
    <t>2 02 29999 05 0087 150</t>
  </si>
  <si>
    <t>Субсидии бюджетам муниципальных районов области на обеспечение условий для создания центров образования цифрового и гуманитарного профилей</t>
  </si>
  <si>
    <t>2 02 49999 05 0015 150</t>
  </si>
  <si>
    <t xml:space="preserve">Межбюджетные трансферты,передаваемые бюджетам муниципальных районов области на размещение социально значимой информации в печатных средствах массовой информации учрежденных органами местного самоуправления </t>
  </si>
  <si>
    <t>Пособия, компенсации, меры социальной поддержки по публичным нормативным обязательствам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</si>
  <si>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</si>
  <si>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</si>
  <si>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</si>
  <si>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</si>
  <si>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</si>
  <si>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</si>
  <si>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</si>
  <si>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</si>
  <si>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1 16 01063 01 0000 140</t>
  </si>
  <si>
    <t xml:space="preserve"> 1 16 01073 01 0000 140</t>
  </si>
  <si>
    <t xml:space="preserve"> 1 16 01143 01 0000 140</t>
  </si>
  <si>
    <t xml:space="preserve"> 1 16 01153 01 0000 140</t>
  </si>
  <si>
    <t xml:space="preserve"> 1 16 01193 01 0000 140</t>
  </si>
  <si>
    <t xml:space="preserve"> 1 16 01203 01 0000 140</t>
  </si>
  <si>
    <t xml:space="preserve"> 1 16 10123 01 0051 140</t>
  </si>
  <si>
    <t xml:space="preserve"> 1 16 10129 01 0000 140</t>
  </si>
  <si>
    <t>поступление от денежных пожертвований предоставляемых физическими лицами получателям средств бюджетов сельских поселений</t>
  </si>
  <si>
    <t xml:space="preserve"> 2   02   25304    05      0000    150</t>
  </si>
  <si>
    <t xml:space="preserve">Субсидии бюджетам муниципальных районов области на организацию бесплатного горячего питания обучающихся, получающих начальное образование в муниципальных образоватедьных организациях </t>
  </si>
  <si>
    <t xml:space="preserve">субвенции бюджетам муниципальных районов области на ежемесячное денежное вознаграждение за классное руководство педагогическим работникам муниципальных общеобразовательных организаций </t>
  </si>
  <si>
    <t>2 02 30024 05 0043 150</t>
  </si>
  <si>
    <t xml:space="preserve">Субвенции бюджетам муниципальных районов областина на осуществление органами местного самоуправления отдельных государственных полномочий по организации проведения мероприятий при осуществлении деятельности по обращению с животными без владельцев  </t>
  </si>
  <si>
    <t>2 02 49999 05 0006 150</t>
  </si>
  <si>
    <t xml:space="preserve">Межбюджетные трансферты передаваемые бюджетам муниципальных районов области, за счет средств резервного фонда Правительства Саратовской области </t>
  </si>
  <si>
    <t>2 02 35303 05 0000 150</t>
  </si>
  <si>
    <t>1 06 04000 02 0000 110</t>
  </si>
  <si>
    <t>транспортный налог</t>
  </si>
  <si>
    <t>2 02 25497 05 0000 150</t>
  </si>
  <si>
    <t>2 02 29999 05 0108 150</t>
  </si>
  <si>
    <t>2 02 19999 05 0000 150</t>
  </si>
  <si>
    <t>прочие дотации бюджетам муниципальных районов</t>
  </si>
  <si>
    <t xml:space="preserve">Субсидии бюджетам муниципальных районов области на обеспечение условий для функционирования центров образования естественно-научной и технологической направленностей в общеобразовательных организациях </t>
  </si>
  <si>
    <t>субсиии бюджетам муниципальных районов на реализацию мероприятий по обеспечению жильем молодых семей</t>
  </si>
  <si>
    <t xml:space="preserve"> 1 01 02080 01 0000 110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</si>
  <si>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</si>
  <si>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1 17 15030 10 0000 150</t>
  </si>
  <si>
    <t>инициативные платежи</t>
  </si>
  <si>
    <t>01 03 01 00 05 0000 810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</si>
  <si>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</si>
  <si>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>межбюджетные трансферты передаваемые бюджетам городских поселений области на реализацию мероприятий по благоустройству территорий</t>
  </si>
  <si>
    <t>2 04 05020 10 0000 150</t>
  </si>
  <si>
    <t xml:space="preserve">2 02 49999 13 0032 150 </t>
  </si>
  <si>
    <t>2 02 29999 05 0086 150</t>
  </si>
  <si>
    <t>Субсидии бюджетам муниципальных районов области на проведение капитальног и текущего ремонтов муниципальных образовательных организаций</t>
  </si>
  <si>
    <t>2 02 49999 05 0067 150</t>
  </si>
  <si>
    <t>Межбюджетные трансферты передаваемые бюджетам муниципальных районов области на оснащение и укрепление материально-технической базы     образовательных организаций</t>
  </si>
  <si>
    <t>2 02 49999 05 0070 150</t>
  </si>
  <si>
    <t xml:space="preserve">Межбюджетные трансферты передаваемые бюджетам муниципальных районов области на проведение капитального и текущего ремонтов, техническое оснащение муниципальных учреждений культурно-досугового типа </t>
  </si>
  <si>
    <t>2 02 29999 05 0118 150</t>
  </si>
  <si>
    <t>субсидии бюджетам поселений области на обеспечение дорожной деятельности в отношении автомобильных дорог общего пользования местного значениия в границах населенных пунктов сельских поселений за счет средств областного дорожного фонда</t>
  </si>
  <si>
    <t>2 02 15001 05 0000 150</t>
  </si>
  <si>
    <t>Дотации бюджетам муниципальных районов на выравнивание  бюджетной обеспеченности муниципальных районов</t>
  </si>
  <si>
    <t>Привлечение кредитов из других бюджетов бюджетной системы Российской Федерации бюджетами муниципальных районов в валюте Российской Федерации</t>
  </si>
  <si>
    <t>01 03 01 00 05 0000 710</t>
  </si>
  <si>
    <t>Начальник финансового управления                       О.А.Щербакова</t>
  </si>
  <si>
    <t>межбюджетные трансферты, передаваемые, бюджетам муниципальных районов области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Саратовской области</t>
  </si>
  <si>
    <t>2 02 45179 05 0000 150</t>
  </si>
  <si>
    <t>Уточненный план БА на 2023 год</t>
  </si>
  <si>
    <t>1 01 02130 01 0000 110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</si>
  <si>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</si>
  <si>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2 02 30024 05 0045 150</t>
  </si>
  <si>
    <t>Субвенции бюджета муниципальных районов области на компенсацию стоимости горячего питания родителям (законным представителям)обучающихся по образовательным программам начального общего образования на дому детей- инвалидов и детей, нуждающихся в длительном лечении, которые по состоянию здоровья временно или постоянно не могут посещать образовательные организации</t>
  </si>
  <si>
    <t>79 200,00</t>
  </si>
  <si>
    <t>2 02 49999 05 0026 150</t>
  </si>
  <si>
    <t>Межбюджетные трансферты, передаваемые бюджетам муниципальных районов области на содействие в уточнении сведений о границах населенных пунктов и территориальных зон в Едином государственном реестре недвижимости</t>
  </si>
  <si>
    <t>3 000 000,00</t>
  </si>
  <si>
    <t>2 02 29999 05 0111 150</t>
  </si>
  <si>
    <t>Субсидии бюджетам муниципальных районов области на обеспечение условий для внедрения  цифровой образовательной среды в общеобразовательных организациях</t>
  </si>
  <si>
    <t>202 29999 05 0126 150</t>
  </si>
  <si>
    <t>Субсидии бюджетам муниципальных районов  области на проведение капитальных и текущих ремонтов спортивных залов муниципальных образовательных организаций</t>
  </si>
  <si>
    <t>2 02 25576 13 0000 150</t>
  </si>
  <si>
    <t>субсидии бюджетам городских поселений на обеспечение комплексного развития сельских территорий</t>
  </si>
  <si>
    <t>2 02 49999 13 0026 150</t>
  </si>
  <si>
    <t>Межбюджетные трансферты, передаваемые бюджетам городских поселений области на содействие в уточнении сведений о границах населенных пунктов и территориальных зон в Едином государственном реестре недвижимости</t>
  </si>
  <si>
    <t>2 19 60010 05 0000 150</t>
  </si>
  <si>
    <t>Возврат прочих остатков субсидий, субвенций и иных межбюджетных трансфертов, имеющих целевое назначение, перошлых лет из бюджетов муниципальных районов</t>
  </si>
  <si>
    <t>Неналоговые доходы</t>
  </si>
  <si>
    <t>Налоговые доходы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</si>
  <si>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</si>
  <si>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 xml:space="preserve"> 1 01 02140 01 0000 110</t>
  </si>
  <si>
    <t>на 01.10.2023 г.</t>
  </si>
  <si>
    <t>Исполнено на 01.10.2023 г.</t>
  </si>
</sst>
</file>

<file path=xl/styles.xml><?xml version="1.0" encoding="utf-8"?>
<styleSheet xmlns="http://schemas.openxmlformats.org/spreadsheetml/2006/main">
  <numFmts count="3">
    <numFmt numFmtId="164" formatCode="_-* #,##0.00_р_._-;\-* #,##0.00_р_._-;_-* &quot;-&quot;??_р_._-;_-@_-"/>
    <numFmt numFmtId="165" formatCode="0.0"/>
    <numFmt numFmtId="166" formatCode="#,##0.0"/>
  </numFmts>
  <fonts count="25">
    <font>
      <sz val="10"/>
      <name val="Arial Cyr"/>
      <charset val="204"/>
    </font>
    <font>
      <sz val="10"/>
      <name val="Arial Cyr"/>
      <charset val="204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name val="Courier New Cyr"/>
      <family val="3"/>
      <charset val="204"/>
    </font>
    <font>
      <sz val="10"/>
      <name val="Courier New Cyr"/>
      <family val="3"/>
      <charset val="204"/>
    </font>
    <font>
      <sz val="12"/>
      <name val="Courier New Cyr"/>
      <family val="3"/>
      <charset val="204"/>
    </font>
    <font>
      <sz val="12"/>
      <name val="Arial Cyr"/>
      <charset val="204"/>
    </font>
    <font>
      <sz val="11"/>
      <name val="Arial Cyr"/>
      <charset val="204"/>
    </font>
    <font>
      <sz val="10"/>
      <name val="Arial Cyr"/>
      <charset val="204"/>
    </font>
    <font>
      <b/>
      <sz val="11"/>
      <name val="Courier New Cyr"/>
      <family val="3"/>
      <charset val="204"/>
    </font>
    <font>
      <sz val="11"/>
      <name val="Courier New Cyr"/>
      <family val="3"/>
      <charset val="204"/>
    </font>
    <font>
      <sz val="11"/>
      <name val="Times New Roman"/>
      <family val="1"/>
      <charset val="204"/>
    </font>
    <font>
      <b/>
      <sz val="11"/>
      <name val="Arial Cyr"/>
      <family val="2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10"/>
      <name val="Courier New Cyr"/>
      <charset val="204"/>
    </font>
    <font>
      <sz val="10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name val="Cambria"/>
      <family val="1"/>
      <charset val="204"/>
      <scheme val="major"/>
    </font>
    <font>
      <sz val="10"/>
      <name val="Courier New Cyr"/>
      <charset val="204"/>
    </font>
    <font>
      <sz val="9"/>
      <name val="Times New Roman"/>
      <family val="1"/>
      <charset val="204"/>
    </font>
    <font>
      <sz val="10"/>
      <name val="Arial Narrow"/>
      <family val="2"/>
    </font>
    <font>
      <b/>
      <sz val="14"/>
      <name val="Courier New Cyr"/>
      <charset val="204"/>
    </font>
    <font>
      <b/>
      <sz val="14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7" fillId="0" borderId="0"/>
    <xf numFmtId="0" fontId="17" fillId="0" borderId="0"/>
    <xf numFmtId="164" fontId="1" fillId="0" borderId="0" applyFont="0" applyFill="0" applyBorder="0" applyAlignment="0" applyProtection="0"/>
  </cellStyleXfs>
  <cellXfs count="95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wrapText="1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0" fontId="5" fillId="0" borderId="0" xfId="0" applyFont="1"/>
    <xf numFmtId="0" fontId="4" fillId="0" borderId="1" xfId="0" applyFont="1" applyBorder="1"/>
    <xf numFmtId="0" fontId="4" fillId="0" borderId="2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wrapText="1"/>
    </xf>
    <xf numFmtId="0" fontId="4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wrapText="1"/>
    </xf>
    <xf numFmtId="0" fontId="4" fillId="0" borderId="2" xfId="0" applyFont="1" applyBorder="1" applyAlignment="1">
      <alignment wrapText="1"/>
    </xf>
    <xf numFmtId="3" fontId="4" fillId="0" borderId="2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wrapText="1"/>
    </xf>
    <xf numFmtId="165" fontId="8" fillId="3" borderId="1" xfId="0" applyNumberFormat="1" applyFont="1" applyFill="1" applyBorder="1" applyAlignment="1">
      <alignment horizontal="center"/>
    </xf>
    <xf numFmtId="165" fontId="8" fillId="3" borderId="2" xfId="0" applyNumberFormat="1" applyFont="1" applyFill="1" applyBorder="1" applyAlignment="1">
      <alignment horizontal="center"/>
    </xf>
    <xf numFmtId="0" fontId="7" fillId="0" borderId="0" xfId="0" applyFont="1"/>
    <xf numFmtId="0" fontId="6" fillId="0" borderId="0" xfId="0" applyFont="1"/>
    <xf numFmtId="0" fontId="8" fillId="0" borderId="0" xfId="0" applyFont="1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4" fillId="4" borderId="2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/>
    </xf>
    <xf numFmtId="0" fontId="9" fillId="0" borderId="0" xfId="0" applyFont="1"/>
    <xf numFmtId="49" fontId="8" fillId="0" borderId="0" xfId="0" applyNumberFormat="1" applyFont="1"/>
    <xf numFmtId="0" fontId="9" fillId="0" borderId="1" xfId="0" applyFont="1" applyBorder="1"/>
    <xf numFmtId="165" fontId="15" fillId="3" borderId="2" xfId="0" applyNumberFormat="1" applyFont="1" applyFill="1" applyBorder="1" applyAlignment="1">
      <alignment horizontal="center"/>
    </xf>
    <xf numFmtId="0" fontId="15" fillId="0" borderId="0" xfId="0" applyFont="1"/>
    <xf numFmtId="0" fontId="9" fillId="0" borderId="2" xfId="0" applyFont="1" applyBorder="1" applyAlignment="1">
      <alignment wrapText="1"/>
    </xf>
    <xf numFmtId="165" fontId="15" fillId="3" borderId="1" xfId="0" applyNumberFormat="1" applyFont="1" applyFill="1" applyBorder="1" applyAlignment="1">
      <alignment horizontal="center"/>
    </xf>
    <xf numFmtId="0" fontId="11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wrapText="1"/>
    </xf>
    <xf numFmtId="165" fontId="15" fillId="0" borderId="1" xfId="0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wrapText="1"/>
    </xf>
    <xf numFmtId="2" fontId="8" fillId="0" borderId="0" xfId="0" applyNumberFormat="1" applyFont="1"/>
    <xf numFmtId="2" fontId="3" fillId="0" borderId="1" xfId="0" applyNumberFormat="1" applyFont="1" applyBorder="1" applyAlignment="1">
      <alignment horizontal="center" vertical="center" wrapText="1"/>
    </xf>
    <xf numFmtId="2" fontId="7" fillId="0" borderId="0" xfId="0" applyNumberFormat="1" applyFont="1"/>
    <xf numFmtId="2" fontId="0" fillId="0" borderId="0" xfId="0" applyNumberFormat="1" applyAlignment="1"/>
    <xf numFmtId="2" fontId="0" fillId="0" borderId="0" xfId="0" applyNumberFormat="1"/>
    <xf numFmtId="0" fontId="4" fillId="0" borderId="2" xfId="0" applyFont="1" applyBorder="1"/>
    <xf numFmtId="49" fontId="16" fillId="0" borderId="2" xfId="0" applyNumberFormat="1" applyFont="1" applyBorder="1" applyAlignment="1">
      <alignment horizontal="center" vertical="center"/>
    </xf>
    <xf numFmtId="4" fontId="12" fillId="2" borderId="1" xfId="0" applyNumberFormat="1" applyFont="1" applyFill="1" applyBorder="1" applyAlignment="1" applyProtection="1">
      <alignment horizontal="right" vertical="center" wrapText="1"/>
    </xf>
    <xf numFmtId="4" fontId="14" fillId="2" borderId="1" xfId="0" applyNumberFormat="1" applyFont="1" applyFill="1" applyBorder="1" applyAlignment="1">
      <alignment horizontal="right"/>
    </xf>
    <xf numFmtId="4" fontId="14" fillId="0" borderId="2" xfId="0" applyNumberFormat="1" applyFont="1" applyBorder="1" applyAlignment="1">
      <alignment horizontal="right"/>
    </xf>
    <xf numFmtId="4" fontId="14" fillId="0" borderId="1" xfId="0" applyNumberFormat="1" applyFont="1" applyBorder="1" applyAlignment="1">
      <alignment horizontal="right"/>
    </xf>
    <xf numFmtId="4" fontId="12" fillId="0" borderId="1" xfId="0" applyNumberFormat="1" applyFont="1" applyBorder="1" applyAlignment="1">
      <alignment horizontal="right"/>
    </xf>
    <xf numFmtId="4" fontId="14" fillId="0" borderId="1" xfId="3" applyNumberFormat="1" applyFont="1" applyBorder="1" applyAlignment="1">
      <alignment horizontal="right"/>
    </xf>
    <xf numFmtId="4" fontId="14" fillId="0" borderId="1" xfId="0" applyNumberFormat="1" applyFont="1" applyFill="1" applyBorder="1" applyAlignment="1">
      <alignment horizontal="right"/>
    </xf>
    <xf numFmtId="4" fontId="14" fillId="4" borderId="1" xfId="0" applyNumberFormat="1" applyFont="1" applyFill="1" applyBorder="1" applyAlignment="1">
      <alignment horizontal="right"/>
    </xf>
    <xf numFmtId="0" fontId="5" fillId="0" borderId="1" xfId="0" applyNumberFormat="1" applyFont="1" applyBorder="1" applyAlignment="1">
      <alignment wrapText="1"/>
    </xf>
    <xf numFmtId="0" fontId="14" fillId="0" borderId="5" xfId="0" applyFont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14" fillId="0" borderId="6" xfId="0" applyFont="1" applyBorder="1" applyAlignment="1">
      <alignment horizontal="justify" wrapText="1"/>
    </xf>
    <xf numFmtId="0" fontId="14" fillId="0" borderId="0" xfId="0" applyFont="1" applyBorder="1" applyAlignment="1">
      <alignment horizontal="justify" wrapText="1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left" vertical="top" wrapText="1"/>
    </xf>
    <xf numFmtId="0" fontId="18" fillId="0" borderId="1" xfId="0" applyFont="1" applyFill="1" applyBorder="1" applyAlignment="1">
      <alignment horizontal="left" vertical="center" wrapText="1"/>
    </xf>
    <xf numFmtId="49" fontId="0" fillId="0" borderId="1" xfId="0" applyNumberFormat="1" applyFill="1" applyBorder="1" applyAlignment="1">
      <alignment horizontal="left" vertical="top" wrapText="1"/>
    </xf>
    <xf numFmtId="0" fontId="14" fillId="0" borderId="7" xfId="0" applyFont="1" applyBorder="1" applyAlignment="1">
      <alignment horizontal="justify" vertical="top" wrapText="1"/>
    </xf>
    <xf numFmtId="0" fontId="0" fillId="5" borderId="1" xfId="0" applyNumberFormat="1" applyFont="1" applyFill="1" applyBorder="1" applyAlignment="1">
      <alignment horizontal="center" vertical="center"/>
    </xf>
    <xf numFmtId="4" fontId="0" fillId="5" borderId="1" xfId="0" applyNumberFormat="1" applyFont="1" applyFill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4" fontId="19" fillId="5" borderId="1" xfId="0" applyNumberFormat="1" applyFont="1" applyFill="1" applyBorder="1" applyAlignment="1">
      <alignment vertical="center" wrapText="1"/>
    </xf>
    <xf numFmtId="0" fontId="20" fillId="0" borderId="2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top" wrapText="1"/>
    </xf>
    <xf numFmtId="0" fontId="21" fillId="0" borderId="7" xfId="0" applyFont="1" applyBorder="1" applyAlignment="1">
      <alignment horizontal="justify" vertical="top" wrapText="1"/>
    </xf>
    <xf numFmtId="0" fontId="14" fillId="0" borderId="7" xfId="0" applyFont="1" applyBorder="1" applyAlignment="1">
      <alignment horizontal="right" vertical="top"/>
    </xf>
    <xf numFmtId="0" fontId="14" fillId="0" borderId="7" xfId="0" applyFont="1" applyBorder="1" applyAlignment="1">
      <alignment horizontal="justify" wrapText="1"/>
    </xf>
    <xf numFmtId="0" fontId="14" fillId="0" borderId="7" xfId="0" applyFont="1" applyBorder="1" applyAlignment="1">
      <alignment horizontal="right"/>
    </xf>
    <xf numFmtId="0" fontId="21" fillId="0" borderId="7" xfId="0" applyFont="1" applyBorder="1" applyAlignment="1">
      <alignment wrapText="1"/>
    </xf>
    <xf numFmtId="4" fontId="21" fillId="0" borderId="7" xfId="0" applyNumberFormat="1" applyFont="1" applyBorder="1"/>
    <xf numFmtId="166" fontId="22" fillId="4" borderId="1" xfId="0" applyNumberFormat="1" applyFont="1" applyFill="1" applyBorder="1" applyAlignment="1">
      <alignment horizontal="right" vertical="center" wrapText="1"/>
    </xf>
    <xf numFmtId="49" fontId="23" fillId="0" borderId="1" xfId="0" applyNumberFormat="1" applyFont="1" applyBorder="1" applyAlignment="1">
      <alignment wrapText="1"/>
    </xf>
    <xf numFmtId="0" fontId="24" fillId="2" borderId="1" xfId="0" applyFont="1" applyFill="1" applyBorder="1" applyAlignment="1">
      <alignment horizontal="center" vertical="center" wrapText="1"/>
    </xf>
    <xf numFmtId="0" fontId="17" fillId="5" borderId="1" xfId="0" applyNumberFormat="1" applyFont="1" applyFill="1" applyBorder="1" applyAlignment="1">
      <alignment horizontal="center" vertical="center"/>
    </xf>
    <xf numFmtId="4" fontId="17" fillId="5" borderId="1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Alignment="1">
      <alignment horizontal="left"/>
    </xf>
    <xf numFmtId="49" fontId="3" fillId="0" borderId="8" xfId="0" applyNumberFormat="1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0" fontId="0" fillId="0" borderId="0" xfId="0" applyAlignment="1"/>
  </cellXfs>
  <cellStyles count="4">
    <cellStyle name="Обычный" xfId="0" builtinId="0"/>
    <cellStyle name="Обычный 2 2" xfId="1"/>
    <cellStyle name="Обычный 2 3" xfId="2"/>
    <cellStyle name="Финансовый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8"/>
  <sheetViews>
    <sheetView tabSelected="1" zoomScale="110" zoomScaleNormal="110" workbookViewId="0">
      <selection activeCell="D145" sqref="D145"/>
    </sheetView>
  </sheetViews>
  <sheetFormatPr defaultRowHeight="12.75"/>
  <cols>
    <col min="1" max="1" width="27.7109375" style="35" customWidth="1"/>
    <col min="2" max="2" width="56.85546875" customWidth="1"/>
    <col min="3" max="3" width="17.85546875" customWidth="1"/>
    <col min="4" max="4" width="18.42578125" style="51" customWidth="1"/>
    <col min="5" max="5" width="17.28515625" customWidth="1"/>
  </cols>
  <sheetData>
    <row r="1" spans="1:5" s="25" customFormat="1" ht="14.25">
      <c r="A1" s="26"/>
      <c r="B1" s="36"/>
      <c r="D1" s="47"/>
    </row>
    <row r="2" spans="1:5" s="25" customFormat="1" ht="14.25">
      <c r="A2" s="26"/>
      <c r="B2" s="36"/>
      <c r="D2" s="47"/>
    </row>
    <row r="3" spans="1:5" s="25" customFormat="1" ht="15">
      <c r="A3" s="93" t="s">
        <v>107</v>
      </c>
      <c r="B3" s="94"/>
      <c r="C3" s="94"/>
      <c r="D3" s="94"/>
    </row>
    <row r="4" spans="1:5" s="25" customFormat="1" ht="16.5" customHeight="1">
      <c r="A4" s="26"/>
      <c r="B4" s="91" t="s">
        <v>283</v>
      </c>
      <c r="C4" s="92"/>
      <c r="D4" s="92"/>
    </row>
    <row r="5" spans="1:5" s="25" customFormat="1" ht="57" customHeight="1">
      <c r="A5" s="27" t="s">
        <v>46</v>
      </c>
      <c r="B5" s="1" t="s">
        <v>47</v>
      </c>
      <c r="C5" s="2" t="s">
        <v>260</v>
      </c>
      <c r="D5" s="48" t="s">
        <v>284</v>
      </c>
      <c r="E5" s="2" t="s">
        <v>48</v>
      </c>
    </row>
    <row r="6" spans="1:5" s="25" customFormat="1" ht="18.75" customHeight="1">
      <c r="A6" s="15" t="s">
        <v>49</v>
      </c>
      <c r="B6" s="16" t="s">
        <v>51</v>
      </c>
      <c r="C6" s="54">
        <f>C8+C17+C21+C26+C30+C32+C37+C39+C44+C53+C41+C16</f>
        <v>270647159.17999995</v>
      </c>
      <c r="D6" s="54">
        <f>D8+D17+D21+D26+D30+D32+D37+D39+D44+D53+D41+D16</f>
        <v>137773167.55999997</v>
      </c>
      <c r="E6" s="22">
        <f>(D6*100)/C6</f>
        <v>50.905085417272332</v>
      </c>
    </row>
    <row r="7" spans="1:5" s="25" customFormat="1" ht="18.75" customHeight="1">
      <c r="A7" s="15"/>
      <c r="B7" s="86" t="s">
        <v>280</v>
      </c>
      <c r="C7" s="54">
        <v>245439215.33000001</v>
      </c>
      <c r="D7" s="54">
        <v>131103878.87</v>
      </c>
      <c r="E7" s="22">
        <f>(D7*100)/C7</f>
        <v>53.416027546261141</v>
      </c>
    </row>
    <row r="8" spans="1:5" s="39" customFormat="1" ht="17.25" customHeight="1">
      <c r="A8" s="11" t="s">
        <v>50</v>
      </c>
      <c r="B8" s="37" t="s">
        <v>52</v>
      </c>
      <c r="C8" s="55">
        <f>C9+C10+C12+C11+C13</f>
        <v>74447000</v>
      </c>
      <c r="D8" s="55">
        <f>D9+D10+D12+D11+D13+D14+D15</f>
        <v>36232961.149999999</v>
      </c>
      <c r="E8" s="38">
        <f t="shared" ref="E8:E13" si="0">+(D8*100)/C8</f>
        <v>48.669471100245815</v>
      </c>
    </row>
    <row r="9" spans="1:5" s="39" customFormat="1" ht="69.75" customHeight="1">
      <c r="A9" s="52" t="s">
        <v>89</v>
      </c>
      <c r="B9" s="40" t="s">
        <v>124</v>
      </c>
      <c r="C9" s="56">
        <v>69247000</v>
      </c>
      <c r="D9" s="56">
        <v>32623858.93</v>
      </c>
      <c r="E9" s="38">
        <f t="shared" si="0"/>
        <v>47.11230656923766</v>
      </c>
    </row>
    <row r="10" spans="1:5" s="39" customFormat="1" ht="77.25" customHeight="1">
      <c r="A10" s="18" t="s">
        <v>56</v>
      </c>
      <c r="B10" s="40" t="s">
        <v>125</v>
      </c>
      <c r="C10" s="56">
        <v>200000</v>
      </c>
      <c r="D10" s="56">
        <v>173671.77</v>
      </c>
      <c r="E10" s="38">
        <f t="shared" si="0"/>
        <v>86.835885000000005</v>
      </c>
    </row>
    <row r="11" spans="1:5" s="39" customFormat="1" ht="39.75" customHeight="1">
      <c r="A11" s="3" t="s">
        <v>114</v>
      </c>
      <c r="B11" s="4" t="s">
        <v>116</v>
      </c>
      <c r="C11" s="57"/>
      <c r="D11" s="57">
        <v>791683.89</v>
      </c>
      <c r="E11" s="38" t="e">
        <f t="shared" si="0"/>
        <v>#DIV/0!</v>
      </c>
    </row>
    <row r="12" spans="1:5" s="39" customFormat="1" ht="81.75" customHeight="1">
      <c r="A12" s="3" t="s">
        <v>115</v>
      </c>
      <c r="B12" s="4" t="s">
        <v>117</v>
      </c>
      <c r="C12" s="57"/>
      <c r="D12" s="57">
        <v>163890.89000000001</v>
      </c>
      <c r="E12" s="38" t="e">
        <f t="shared" si="0"/>
        <v>#DIV/0!</v>
      </c>
    </row>
    <row r="13" spans="1:5" s="39" customFormat="1" ht="45.75" customHeight="1">
      <c r="A13" s="72" t="s">
        <v>236</v>
      </c>
      <c r="B13" s="73" t="s">
        <v>237</v>
      </c>
      <c r="C13" s="57">
        <v>5000000</v>
      </c>
      <c r="D13" s="57">
        <v>40002.379999999997</v>
      </c>
      <c r="E13" s="38">
        <f t="shared" si="0"/>
        <v>0.80004759999999986</v>
      </c>
    </row>
    <row r="14" spans="1:5" s="39" customFormat="1" ht="51.75" customHeight="1">
      <c r="A14" s="76" t="s">
        <v>261</v>
      </c>
      <c r="B14" s="75" t="s">
        <v>262</v>
      </c>
      <c r="C14" s="57"/>
      <c r="D14" s="57">
        <v>1735059.37</v>
      </c>
      <c r="E14" s="38"/>
    </row>
    <row r="15" spans="1:5" s="39" customFormat="1" ht="51.75" customHeight="1">
      <c r="A15" s="87" t="s">
        <v>282</v>
      </c>
      <c r="B15" s="88" t="s">
        <v>281</v>
      </c>
      <c r="C15" s="57"/>
      <c r="D15" s="57">
        <v>704793.92</v>
      </c>
      <c r="E15" s="38"/>
    </row>
    <row r="16" spans="1:5" s="39" customFormat="1" ht="42.75" customHeight="1">
      <c r="A16" s="3" t="s">
        <v>133</v>
      </c>
      <c r="B16" s="4" t="s">
        <v>134</v>
      </c>
      <c r="C16" s="57">
        <v>38355300</v>
      </c>
      <c r="D16" s="57">
        <v>29299646.23</v>
      </c>
      <c r="E16" s="22">
        <f>(D16*100)/C16</f>
        <v>76.390084890484502</v>
      </c>
    </row>
    <row r="17" spans="1:5" s="39" customFormat="1" ht="13.5">
      <c r="A17" s="3" t="s">
        <v>0</v>
      </c>
      <c r="B17" s="7" t="s">
        <v>13</v>
      </c>
      <c r="C17" s="57">
        <v>89339000</v>
      </c>
      <c r="D17" s="57">
        <v>56497060.329999998</v>
      </c>
      <c r="E17" s="41">
        <f>(D17*100)/C17</f>
        <v>63.23896655436036</v>
      </c>
    </row>
    <row r="18" spans="1:5" s="39" customFormat="1" ht="24.75" customHeight="1">
      <c r="A18" s="3" t="s">
        <v>1</v>
      </c>
      <c r="B18" s="7" t="s">
        <v>14</v>
      </c>
      <c r="C18" s="57"/>
      <c r="D18" s="57">
        <v>-79443.41</v>
      </c>
      <c r="E18" s="41" t="e">
        <f t="shared" ref="E18:E31" si="1">+(D18*100)/C18</f>
        <v>#DIV/0!</v>
      </c>
    </row>
    <row r="19" spans="1:5" s="39" customFormat="1" ht="13.5">
      <c r="A19" s="3" t="s">
        <v>2</v>
      </c>
      <c r="B19" s="7" t="s">
        <v>15</v>
      </c>
      <c r="C19" s="57">
        <v>86980000</v>
      </c>
      <c r="D19" s="57">
        <v>55956870.409999996</v>
      </c>
      <c r="E19" s="41">
        <f t="shared" si="1"/>
        <v>64.333031053115661</v>
      </c>
    </row>
    <row r="20" spans="1:5" s="39" customFormat="1" ht="40.5">
      <c r="A20" s="3" t="s">
        <v>164</v>
      </c>
      <c r="B20" s="7" t="s">
        <v>165</v>
      </c>
      <c r="C20" s="57">
        <v>2359000</v>
      </c>
      <c r="D20" s="57">
        <v>619633.32999999996</v>
      </c>
      <c r="E20" s="22">
        <f>(D20*100)/C20</f>
        <v>26.266779567613391</v>
      </c>
    </row>
    <row r="21" spans="1:5" s="39" customFormat="1" ht="13.5">
      <c r="A21" s="3" t="s">
        <v>3</v>
      </c>
      <c r="B21" s="7" t="s">
        <v>16</v>
      </c>
      <c r="C21" s="57">
        <v>41855915.329999998</v>
      </c>
      <c r="D21" s="57">
        <v>7865257.9100000001</v>
      </c>
      <c r="E21" s="41">
        <f t="shared" si="1"/>
        <v>18.791269640118511</v>
      </c>
    </row>
    <row r="22" spans="1:5" s="39" customFormat="1" ht="13.5">
      <c r="A22" s="3" t="s">
        <v>108</v>
      </c>
      <c r="B22" s="7" t="s">
        <v>109</v>
      </c>
      <c r="C22" s="57">
        <v>1090000</v>
      </c>
      <c r="D22" s="57">
        <v>154596.35</v>
      </c>
      <c r="E22" s="41">
        <f t="shared" si="1"/>
        <v>14.183151376146789</v>
      </c>
    </row>
    <row r="23" spans="1:5" s="39" customFormat="1" ht="13.5">
      <c r="A23" s="3" t="s">
        <v>228</v>
      </c>
      <c r="B23" s="7" t="s">
        <v>229</v>
      </c>
      <c r="C23" s="57">
        <v>21460000</v>
      </c>
      <c r="D23" s="57">
        <v>3454933.97</v>
      </c>
      <c r="E23" s="41">
        <f t="shared" si="1"/>
        <v>16.099412721342031</v>
      </c>
    </row>
    <row r="24" spans="1:5" s="39" customFormat="1" ht="24.75" customHeight="1">
      <c r="A24" s="3" t="s">
        <v>148</v>
      </c>
      <c r="B24" s="4" t="s">
        <v>146</v>
      </c>
      <c r="C24" s="57">
        <v>4486000</v>
      </c>
      <c r="D24" s="57">
        <v>2777058.65</v>
      </c>
      <c r="E24" s="41">
        <f t="shared" si="1"/>
        <v>61.905007802050825</v>
      </c>
    </row>
    <row r="25" spans="1:5" s="39" customFormat="1" ht="24" customHeight="1">
      <c r="A25" s="3" t="s">
        <v>149</v>
      </c>
      <c r="B25" s="4" t="s">
        <v>147</v>
      </c>
      <c r="C25" s="57">
        <v>14422915.33</v>
      </c>
      <c r="D25" s="57">
        <v>1478668.94</v>
      </c>
      <c r="E25" s="41">
        <f t="shared" si="1"/>
        <v>10.252219514346965</v>
      </c>
    </row>
    <row r="26" spans="1:5" s="39" customFormat="1" ht="13.5">
      <c r="A26" s="3" t="s">
        <v>4</v>
      </c>
      <c r="B26" s="4" t="s">
        <v>17</v>
      </c>
      <c r="C26" s="57">
        <v>1442000</v>
      </c>
      <c r="D26" s="57">
        <v>1208953.25</v>
      </c>
      <c r="E26" s="41">
        <f t="shared" si="1"/>
        <v>83.83864424410541</v>
      </c>
    </row>
    <row r="27" spans="1:5" s="39" customFormat="1" ht="55.5" hidden="1" customHeight="1">
      <c r="A27" s="3" t="s">
        <v>5</v>
      </c>
      <c r="B27" s="4" t="s">
        <v>18</v>
      </c>
      <c r="C27" s="57"/>
      <c r="D27" s="57"/>
      <c r="E27" s="41" t="e">
        <f t="shared" si="1"/>
        <v>#DIV/0!</v>
      </c>
    </row>
    <row r="28" spans="1:5" s="39" customFormat="1" ht="60" customHeight="1">
      <c r="A28" s="3" t="s">
        <v>5</v>
      </c>
      <c r="B28" s="4" t="s">
        <v>81</v>
      </c>
      <c r="C28" s="57">
        <v>1397000</v>
      </c>
      <c r="D28" s="57">
        <v>1183703.25</v>
      </c>
      <c r="E28" s="41">
        <f t="shared" si="1"/>
        <v>84.731800286327839</v>
      </c>
    </row>
    <row r="29" spans="1:5" s="39" customFormat="1" ht="43.5" customHeight="1">
      <c r="A29" s="3" t="s">
        <v>80</v>
      </c>
      <c r="B29" s="4" t="s">
        <v>19</v>
      </c>
      <c r="C29" s="57">
        <v>45000</v>
      </c>
      <c r="D29" s="57">
        <v>25250</v>
      </c>
      <c r="E29" s="41">
        <f t="shared" si="1"/>
        <v>56.111111111111114</v>
      </c>
    </row>
    <row r="30" spans="1:5" s="39" customFormat="1" ht="30" customHeight="1">
      <c r="A30" s="5" t="s">
        <v>6</v>
      </c>
      <c r="B30" s="4" t="s">
        <v>20</v>
      </c>
      <c r="C30" s="57"/>
      <c r="D30" s="57"/>
      <c r="E30" s="41"/>
    </row>
    <row r="31" spans="1:5" s="39" customFormat="1" ht="30" customHeight="1">
      <c r="A31" s="8"/>
      <c r="B31" s="85" t="s">
        <v>279</v>
      </c>
      <c r="C31" s="57">
        <v>25207943.850000001</v>
      </c>
      <c r="D31" s="57">
        <v>6669288.6900000004</v>
      </c>
      <c r="E31" s="41">
        <f t="shared" si="1"/>
        <v>26.457091183976118</v>
      </c>
    </row>
    <row r="32" spans="1:5" s="39" customFormat="1" ht="28.5" customHeight="1">
      <c r="A32" s="3" t="s">
        <v>53</v>
      </c>
      <c r="B32" s="7" t="s">
        <v>21</v>
      </c>
      <c r="C32" s="57">
        <v>5430000</v>
      </c>
      <c r="D32" s="57">
        <v>1974141.85</v>
      </c>
      <c r="E32" s="41">
        <f>+(D32*100)/C32</f>
        <v>36.356203499079193</v>
      </c>
    </row>
    <row r="33" spans="1:5" s="39" customFormat="1" ht="80.25" customHeight="1">
      <c r="A33" s="8" t="s">
        <v>126</v>
      </c>
      <c r="B33" s="7" t="s">
        <v>66</v>
      </c>
      <c r="C33" s="57">
        <v>5070000</v>
      </c>
      <c r="D33" s="57">
        <v>1750413.65</v>
      </c>
      <c r="E33" s="41">
        <f>+(D33*100)/C33</f>
        <v>34.524924063116373</v>
      </c>
    </row>
    <row r="34" spans="1:5" s="39" customFormat="1" ht="91.5" customHeight="1">
      <c r="A34" s="3" t="s">
        <v>130</v>
      </c>
      <c r="B34" s="7" t="s">
        <v>57</v>
      </c>
      <c r="C34" s="57">
        <v>346000</v>
      </c>
      <c r="D34" s="57">
        <v>197180.85</v>
      </c>
      <c r="E34" s="41">
        <f>+(D34*100)/C34</f>
        <v>56.988684971098266</v>
      </c>
    </row>
    <row r="35" spans="1:5" s="39" customFormat="1" ht="45" customHeight="1">
      <c r="A35" s="3" t="s">
        <v>119</v>
      </c>
      <c r="B35" s="7" t="s">
        <v>120</v>
      </c>
      <c r="C35" s="57">
        <v>4000</v>
      </c>
      <c r="D35" s="57">
        <v>2000</v>
      </c>
      <c r="E35" s="41">
        <f>+(D35*100)/C35</f>
        <v>50</v>
      </c>
    </row>
    <row r="36" spans="1:5" s="39" customFormat="1" ht="33" customHeight="1">
      <c r="A36" s="3" t="s">
        <v>84</v>
      </c>
      <c r="B36" s="20" t="s">
        <v>85</v>
      </c>
      <c r="C36" s="57">
        <v>10000</v>
      </c>
      <c r="D36" s="57">
        <v>24547.35</v>
      </c>
      <c r="E36" s="41">
        <f>+(D36*100)/C36</f>
        <v>245.4735</v>
      </c>
    </row>
    <row r="37" spans="1:5" s="39" customFormat="1" ht="15" customHeight="1">
      <c r="A37" s="3" t="s">
        <v>7</v>
      </c>
      <c r="B37" s="7" t="s">
        <v>22</v>
      </c>
      <c r="C37" s="57">
        <v>48000</v>
      </c>
      <c r="D37" s="57">
        <v>6268.33</v>
      </c>
      <c r="E37" s="41">
        <f t="shared" ref="E37:E43" si="2">+(D37*100)/C37</f>
        <v>13.059020833333333</v>
      </c>
    </row>
    <row r="38" spans="1:5" s="39" customFormat="1" ht="30.75" customHeight="1">
      <c r="A38" s="3" t="s">
        <v>8</v>
      </c>
      <c r="B38" s="7" t="s">
        <v>23</v>
      </c>
      <c r="C38" s="57">
        <v>48000</v>
      </c>
      <c r="D38" s="57">
        <v>6268.33</v>
      </c>
      <c r="E38" s="41">
        <f t="shared" si="2"/>
        <v>13.059020833333333</v>
      </c>
    </row>
    <row r="39" spans="1:5" s="39" customFormat="1" ht="29.25" customHeight="1">
      <c r="A39" s="3" t="s">
        <v>9</v>
      </c>
      <c r="B39" s="7" t="s">
        <v>24</v>
      </c>
      <c r="C39" s="57">
        <v>7323.29</v>
      </c>
      <c r="D39" s="57">
        <v>35195.550000000003</v>
      </c>
      <c r="E39" s="41">
        <f t="shared" si="2"/>
        <v>480.59751832851089</v>
      </c>
    </row>
    <row r="40" spans="1:5" s="39" customFormat="1" ht="27" customHeight="1">
      <c r="A40" s="3" t="s">
        <v>135</v>
      </c>
      <c r="B40" s="7" t="s">
        <v>136</v>
      </c>
      <c r="C40" s="57">
        <v>7323.29</v>
      </c>
      <c r="D40" s="57">
        <v>35195.550000000003</v>
      </c>
      <c r="E40" s="41">
        <f t="shared" si="2"/>
        <v>480.59751832851089</v>
      </c>
    </row>
    <row r="41" spans="1:5" s="39" customFormat="1" ht="27" customHeight="1">
      <c r="A41" s="6" t="s">
        <v>62</v>
      </c>
      <c r="B41" s="7" t="s">
        <v>63</v>
      </c>
      <c r="C41" s="57">
        <v>18338057</v>
      </c>
      <c r="D41" s="57">
        <v>3021429.33</v>
      </c>
      <c r="E41" s="41">
        <f t="shared" si="2"/>
        <v>16.476278430152114</v>
      </c>
    </row>
    <row r="42" spans="1:5" s="39" customFormat="1" ht="25.5" customHeight="1">
      <c r="A42" s="6" t="s">
        <v>128</v>
      </c>
      <c r="B42" s="7" t="s">
        <v>64</v>
      </c>
      <c r="C42" s="57">
        <v>8706810</v>
      </c>
      <c r="D42" s="57">
        <v>2181020</v>
      </c>
      <c r="E42" s="41">
        <f t="shared" si="2"/>
        <v>25.049587621643287</v>
      </c>
    </row>
    <row r="43" spans="1:5" s="39" customFormat="1" ht="57" customHeight="1">
      <c r="A43" s="6" t="s">
        <v>127</v>
      </c>
      <c r="B43" s="7" t="s">
        <v>79</v>
      </c>
      <c r="C43" s="57">
        <v>9631247</v>
      </c>
      <c r="D43" s="57">
        <v>840409.33</v>
      </c>
      <c r="E43" s="41">
        <f t="shared" si="2"/>
        <v>8.7258620820336148</v>
      </c>
    </row>
    <row r="44" spans="1:5" s="39" customFormat="1" ht="15.75" customHeight="1">
      <c r="A44" s="6" t="s">
        <v>10</v>
      </c>
      <c r="B44" s="7" t="s">
        <v>25</v>
      </c>
      <c r="C44" s="57">
        <v>205863.56</v>
      </c>
      <c r="D44" s="57">
        <v>453013.38</v>
      </c>
      <c r="E44" s="41">
        <f t="shared" ref="E44:E49" si="3">+(D44*100)/C44</f>
        <v>220.05515692043798</v>
      </c>
    </row>
    <row r="45" spans="1:5" s="39" customFormat="1" ht="68.25" customHeight="1">
      <c r="A45" s="67" t="s">
        <v>211</v>
      </c>
      <c r="B45" s="68" t="s">
        <v>203</v>
      </c>
      <c r="C45" s="57">
        <v>22000</v>
      </c>
      <c r="D45" s="57">
        <v>65389.2</v>
      </c>
      <c r="E45" s="41">
        <f t="shared" si="3"/>
        <v>297.22363636363639</v>
      </c>
    </row>
    <row r="46" spans="1:5" s="39" customFormat="1" ht="54.75" customHeight="1">
      <c r="A46" s="67" t="s">
        <v>212</v>
      </c>
      <c r="B46" s="68" t="s">
        <v>204</v>
      </c>
      <c r="C46" s="57">
        <v>12000</v>
      </c>
      <c r="D46" s="57">
        <v>32452.07</v>
      </c>
      <c r="E46" s="41">
        <f t="shared" si="3"/>
        <v>270.43391666666668</v>
      </c>
    </row>
    <row r="47" spans="1:5" s="39" customFormat="1" ht="66.75" customHeight="1">
      <c r="A47" s="67" t="s">
        <v>213</v>
      </c>
      <c r="B47" s="68" t="s">
        <v>205</v>
      </c>
      <c r="C47" s="57">
        <v>35000</v>
      </c>
      <c r="D47" s="57">
        <v>41600</v>
      </c>
      <c r="E47" s="41">
        <f t="shared" si="3"/>
        <v>118.85714285714286</v>
      </c>
    </row>
    <row r="48" spans="1:5" s="39" customFormat="1" ht="64.150000000000006" customHeight="1">
      <c r="A48" s="67" t="s">
        <v>214</v>
      </c>
      <c r="B48" s="68" t="s">
        <v>206</v>
      </c>
      <c r="C48" s="57">
        <v>16000</v>
      </c>
      <c r="D48" s="57">
        <v>-10550</v>
      </c>
      <c r="E48" s="41">
        <f t="shared" si="3"/>
        <v>-65.9375</v>
      </c>
    </row>
    <row r="49" spans="1:5" s="39" customFormat="1" ht="42.75" customHeight="1">
      <c r="A49" s="67" t="s">
        <v>215</v>
      </c>
      <c r="B49" s="68" t="s">
        <v>207</v>
      </c>
      <c r="C49" s="57">
        <v>65000</v>
      </c>
      <c r="D49" s="57">
        <v>73051.12</v>
      </c>
      <c r="E49" s="41">
        <f t="shared" si="3"/>
        <v>112.38633846153846</v>
      </c>
    </row>
    <row r="50" spans="1:5" s="39" customFormat="1" ht="39.75" customHeight="1">
      <c r="A50" s="67" t="s">
        <v>216</v>
      </c>
      <c r="B50" s="68" t="s">
        <v>208</v>
      </c>
      <c r="C50" s="57">
        <v>30000</v>
      </c>
      <c r="D50" s="57">
        <v>77872.27</v>
      </c>
      <c r="E50" s="41">
        <f>+(D50*100)/C50</f>
        <v>259.57423333333332</v>
      </c>
    </row>
    <row r="51" spans="1:5" s="39" customFormat="1" ht="57.75" customHeight="1">
      <c r="A51" s="67" t="s">
        <v>217</v>
      </c>
      <c r="B51" s="69" t="s">
        <v>209</v>
      </c>
      <c r="C51" s="57"/>
      <c r="D51" s="57">
        <v>20499.939999999999</v>
      </c>
      <c r="E51" s="41" t="e">
        <f>+(D51*100)/C51</f>
        <v>#DIV/0!</v>
      </c>
    </row>
    <row r="52" spans="1:5" s="39" customFormat="1" ht="69" customHeight="1">
      <c r="A52" s="67" t="s">
        <v>218</v>
      </c>
      <c r="B52" s="70" t="s">
        <v>210</v>
      </c>
      <c r="C52" s="57"/>
      <c r="D52" s="57"/>
      <c r="E52" s="41" t="e">
        <f>+(D52*100)/C52</f>
        <v>#DIV/0!</v>
      </c>
    </row>
    <row r="53" spans="1:5" s="39" customFormat="1" ht="13.5">
      <c r="A53" s="3" t="s">
        <v>58</v>
      </c>
      <c r="B53" s="7" t="s">
        <v>59</v>
      </c>
      <c r="C53" s="57">
        <v>1178700</v>
      </c>
      <c r="D53" s="57">
        <v>1179240.25</v>
      </c>
      <c r="E53" s="41">
        <f>+(D53*100)/C53</f>
        <v>100.04583439382371</v>
      </c>
    </row>
    <row r="54" spans="1:5" s="39" customFormat="1" ht="13.5">
      <c r="A54" s="3" t="s">
        <v>238</v>
      </c>
      <c r="B54" s="7" t="s">
        <v>239</v>
      </c>
      <c r="C54" s="57">
        <v>1178700</v>
      </c>
      <c r="D54" s="57">
        <v>1178700</v>
      </c>
      <c r="E54" s="41">
        <f>+(D54*100)/C54</f>
        <v>100</v>
      </c>
    </row>
    <row r="55" spans="1:5" s="39" customFormat="1" ht="31.5" customHeight="1">
      <c r="A55" s="12" t="s">
        <v>150</v>
      </c>
      <c r="B55" s="62" t="s">
        <v>151</v>
      </c>
      <c r="C55" s="57"/>
      <c r="D55" s="57">
        <v>540.25</v>
      </c>
      <c r="E55" s="41">
        <v>0</v>
      </c>
    </row>
    <row r="56" spans="1:5" s="39" customFormat="1" ht="13.5">
      <c r="A56" s="14" t="s">
        <v>11</v>
      </c>
      <c r="B56" s="13" t="s">
        <v>26</v>
      </c>
      <c r="C56" s="55">
        <v>367019819.67000002</v>
      </c>
      <c r="D56" s="55">
        <v>270352150.77999997</v>
      </c>
      <c r="E56" s="41">
        <f t="shared" ref="E56:E74" si="4">+(D56*100)/C56</f>
        <v>73.661458125907956</v>
      </c>
    </row>
    <row r="57" spans="1:5" s="39" customFormat="1" ht="40.5">
      <c r="A57" s="14" t="s">
        <v>12</v>
      </c>
      <c r="B57" s="13" t="s">
        <v>27</v>
      </c>
      <c r="C57" s="55">
        <f>SUM(C58:C95)+C98+C102+C101+C100</f>
        <v>338940706.66999996</v>
      </c>
      <c r="D57" s="55">
        <f>SUM(D58:D95)+D98+D102+D101</f>
        <v>258886117.84999996</v>
      </c>
      <c r="E57" s="41">
        <f>+(D57*E68)/C57</f>
        <v>51.278456498822678</v>
      </c>
    </row>
    <row r="58" spans="1:5" s="39" customFormat="1" ht="56.25" customHeight="1">
      <c r="A58" s="3" t="s">
        <v>253</v>
      </c>
      <c r="B58" s="7" t="s">
        <v>254</v>
      </c>
      <c r="C58" s="57">
        <v>15677700</v>
      </c>
      <c r="D58" s="57">
        <v>12150200</v>
      </c>
      <c r="E58" s="41">
        <f t="shared" si="4"/>
        <v>77.499888376483796</v>
      </c>
    </row>
    <row r="59" spans="1:5" s="39" customFormat="1" ht="45" customHeight="1">
      <c r="A59" s="3" t="s">
        <v>176</v>
      </c>
      <c r="B59" s="7" t="s">
        <v>132</v>
      </c>
      <c r="C59" s="57">
        <v>17087600</v>
      </c>
      <c r="D59" s="57">
        <v>12816000</v>
      </c>
      <c r="E59" s="41">
        <f t="shared" si="4"/>
        <v>75.001755659074419</v>
      </c>
    </row>
    <row r="60" spans="1:5" s="39" customFormat="1" ht="65.25" customHeight="1">
      <c r="A60" s="3" t="s">
        <v>177</v>
      </c>
      <c r="B60" s="7" t="s">
        <v>168</v>
      </c>
      <c r="C60" s="57"/>
      <c r="D60" s="57"/>
      <c r="E60" s="41" t="e">
        <f t="shared" si="4"/>
        <v>#DIV/0!</v>
      </c>
    </row>
    <row r="61" spans="1:5" s="39" customFormat="1" ht="56.25" customHeight="1">
      <c r="A61" s="3" t="s">
        <v>175</v>
      </c>
      <c r="B61" s="7" t="s">
        <v>172</v>
      </c>
      <c r="C61" s="57"/>
      <c r="D61" s="57"/>
      <c r="E61" s="41" t="e">
        <f t="shared" si="4"/>
        <v>#DIV/0!</v>
      </c>
    </row>
    <row r="62" spans="1:5" s="39" customFormat="1" ht="20.25" customHeight="1">
      <c r="A62" s="3" t="s">
        <v>232</v>
      </c>
      <c r="B62" s="7" t="s">
        <v>233</v>
      </c>
      <c r="C62" s="57"/>
      <c r="D62" s="57"/>
      <c r="E62" s="41" t="e">
        <f t="shared" si="4"/>
        <v>#DIV/0!</v>
      </c>
    </row>
    <row r="63" spans="1:5" s="39" customFormat="1" ht="56.25" customHeight="1" thickBot="1">
      <c r="A63" s="3" t="s">
        <v>173</v>
      </c>
      <c r="B63" s="7" t="s">
        <v>174</v>
      </c>
      <c r="C63" s="57"/>
      <c r="D63" s="57"/>
      <c r="E63" s="41" t="e">
        <f t="shared" si="4"/>
        <v>#DIV/0!</v>
      </c>
    </row>
    <row r="64" spans="1:5" s="39" customFormat="1" ht="54.75" customHeight="1" thickBot="1">
      <c r="A64" s="63" t="s">
        <v>220</v>
      </c>
      <c r="B64" s="65" t="s">
        <v>221</v>
      </c>
      <c r="C64" s="57">
        <v>5983400</v>
      </c>
      <c r="D64" s="57">
        <v>3465383.76</v>
      </c>
      <c r="E64" s="41">
        <f t="shared" si="4"/>
        <v>57.916632015242172</v>
      </c>
    </row>
    <row r="65" spans="1:5" s="39" customFormat="1" ht="36.75" customHeight="1" thickBot="1">
      <c r="A65" s="63" t="s">
        <v>183</v>
      </c>
      <c r="B65" s="66" t="s">
        <v>184</v>
      </c>
      <c r="C65" s="57">
        <v>10000000</v>
      </c>
      <c r="D65" s="57">
        <v>10000000</v>
      </c>
      <c r="E65" s="41">
        <f t="shared" si="4"/>
        <v>100</v>
      </c>
    </row>
    <row r="66" spans="1:5" s="39" customFormat="1" ht="42" customHeight="1">
      <c r="A66" s="3" t="s">
        <v>243</v>
      </c>
      <c r="B66" s="7" t="s">
        <v>219</v>
      </c>
      <c r="C66" s="57"/>
      <c r="D66" s="57"/>
      <c r="E66" s="41" t="e">
        <f t="shared" si="4"/>
        <v>#DIV/0!</v>
      </c>
    </row>
    <row r="67" spans="1:5" s="39" customFormat="1" ht="27" customHeight="1">
      <c r="A67" s="12" t="s">
        <v>178</v>
      </c>
      <c r="B67" s="7" t="s">
        <v>167</v>
      </c>
      <c r="C67" s="57">
        <v>172746.77</v>
      </c>
      <c r="D67" s="57">
        <v>172746.77</v>
      </c>
      <c r="E67" s="41">
        <f t="shared" si="4"/>
        <v>100</v>
      </c>
    </row>
    <row r="68" spans="1:5" s="39" customFormat="1" ht="57" customHeight="1">
      <c r="A68" s="3" t="s">
        <v>197</v>
      </c>
      <c r="B68" s="7" t="s">
        <v>196</v>
      </c>
      <c r="C68" s="57">
        <v>3529606</v>
      </c>
      <c r="D68" s="57">
        <v>2369606</v>
      </c>
      <c r="E68" s="41">
        <f t="shared" si="4"/>
        <v>67.135141996018817</v>
      </c>
    </row>
    <row r="69" spans="1:5" s="39" customFormat="1" ht="54.75" customHeight="1" thickBot="1">
      <c r="A69" s="3" t="s">
        <v>179</v>
      </c>
      <c r="B69" s="7" t="s">
        <v>171</v>
      </c>
      <c r="C69" s="57">
        <v>14965100</v>
      </c>
      <c r="D69" s="57">
        <v>9976732.6899999995</v>
      </c>
      <c r="E69" s="41">
        <f t="shared" si="4"/>
        <v>66.666662367775686</v>
      </c>
    </row>
    <row r="70" spans="1:5" s="39" customFormat="1" ht="41.25" customHeight="1" thickBot="1">
      <c r="A70" s="63" t="s">
        <v>271</v>
      </c>
      <c r="B70" s="80" t="s">
        <v>272</v>
      </c>
      <c r="C70" s="81" t="s">
        <v>268</v>
      </c>
      <c r="D70" s="57">
        <v>3000000</v>
      </c>
      <c r="E70" s="41">
        <v>100</v>
      </c>
    </row>
    <row r="71" spans="1:5" s="39" customFormat="1" ht="30" customHeight="1" thickBot="1">
      <c r="A71" s="3" t="s">
        <v>230</v>
      </c>
      <c r="B71" s="71" t="s">
        <v>235</v>
      </c>
      <c r="C71" s="57">
        <v>415201.5</v>
      </c>
      <c r="D71" s="57">
        <v>415201.5</v>
      </c>
      <c r="E71" s="41">
        <f t="shared" si="4"/>
        <v>100</v>
      </c>
    </row>
    <row r="72" spans="1:5" s="39" customFormat="1" ht="36.75" customHeight="1" thickBot="1">
      <c r="A72" s="77" t="s">
        <v>269</v>
      </c>
      <c r="B72" s="82" t="s">
        <v>270</v>
      </c>
      <c r="C72" s="83">
        <v>104400</v>
      </c>
      <c r="D72" s="57"/>
      <c r="E72" s="41">
        <f t="shared" si="4"/>
        <v>0</v>
      </c>
    </row>
    <row r="73" spans="1:5" s="39" customFormat="1" ht="69.75" customHeight="1">
      <c r="A73" s="12" t="s">
        <v>231</v>
      </c>
      <c r="B73" s="7" t="s">
        <v>234</v>
      </c>
      <c r="C73" s="57">
        <v>6118000</v>
      </c>
      <c r="D73" s="57">
        <v>865939.48</v>
      </c>
      <c r="E73" s="41">
        <f t="shared" si="4"/>
        <v>14.153963386727689</v>
      </c>
    </row>
    <row r="74" spans="1:5" s="39" customFormat="1" ht="54.75" customHeight="1">
      <c r="A74" s="3" t="s">
        <v>198</v>
      </c>
      <c r="B74" s="7" t="s">
        <v>199</v>
      </c>
      <c r="C74" s="57">
        <v>3826200</v>
      </c>
      <c r="D74" s="57">
        <v>1488611.2</v>
      </c>
      <c r="E74" s="41">
        <f t="shared" si="4"/>
        <v>38.905734148763784</v>
      </c>
    </row>
    <row r="75" spans="1:5" s="39" customFormat="1" ht="38.25" customHeight="1">
      <c r="A75" s="3" t="s">
        <v>245</v>
      </c>
      <c r="B75" s="7" t="s">
        <v>246</v>
      </c>
      <c r="C75" s="57">
        <v>10500000</v>
      </c>
      <c r="D75" s="57">
        <v>8400000</v>
      </c>
      <c r="E75" s="41">
        <f>+(D75*100)/C75</f>
        <v>80</v>
      </c>
    </row>
    <row r="76" spans="1:5" s="39" customFormat="1" ht="67.5" customHeight="1">
      <c r="A76" s="19" t="s">
        <v>185</v>
      </c>
      <c r="B76" s="7" t="s">
        <v>131</v>
      </c>
      <c r="C76" s="57">
        <v>1900</v>
      </c>
      <c r="D76" s="57">
        <v>1900</v>
      </c>
      <c r="E76" s="41">
        <f>+(D76*100)/C76</f>
        <v>100</v>
      </c>
    </row>
    <row r="77" spans="1:5" s="39" customFormat="1" ht="54" customHeight="1">
      <c r="A77" s="3" t="s">
        <v>180</v>
      </c>
      <c r="B77" s="7" t="s">
        <v>68</v>
      </c>
      <c r="C77" s="57">
        <v>1728800</v>
      </c>
      <c r="D77" s="57">
        <v>1201538.1599999999</v>
      </c>
      <c r="E77" s="41">
        <f>+(D77*100)/C77</f>
        <v>69.501281813974998</v>
      </c>
    </row>
    <row r="78" spans="1:5" s="39" customFormat="1" ht="63" customHeight="1">
      <c r="A78" s="3" t="s">
        <v>181</v>
      </c>
      <c r="B78" s="7" t="s">
        <v>138</v>
      </c>
      <c r="C78" s="57">
        <v>177081600</v>
      </c>
      <c r="D78" s="57">
        <v>132276025.76000001</v>
      </c>
      <c r="E78" s="41">
        <f>+(D78*100)/C78</f>
        <v>74.697781000397555</v>
      </c>
    </row>
    <row r="79" spans="1:5" s="39" customFormat="1" ht="54" customHeight="1">
      <c r="A79" s="3" t="s">
        <v>182</v>
      </c>
      <c r="B79" s="7" t="s">
        <v>28</v>
      </c>
      <c r="C79" s="57">
        <v>394000</v>
      </c>
      <c r="D79" s="57">
        <v>265864.94</v>
      </c>
      <c r="E79" s="41">
        <f t="shared" ref="E79:E87" si="5">+(D79*100)/C79</f>
        <v>67.478411167512689</v>
      </c>
    </row>
    <row r="80" spans="1:5" s="39" customFormat="1" ht="57.75" customHeight="1">
      <c r="A80" s="3" t="s">
        <v>186</v>
      </c>
      <c r="B80" s="7" t="s">
        <v>86</v>
      </c>
      <c r="C80" s="57">
        <v>973900</v>
      </c>
      <c r="D80" s="57">
        <v>726800</v>
      </c>
      <c r="E80" s="41">
        <f t="shared" si="5"/>
        <v>74.627785193551702</v>
      </c>
    </row>
    <row r="81" spans="1:5" s="39" customFormat="1" ht="71.45" customHeight="1">
      <c r="A81" s="3" t="s">
        <v>187</v>
      </c>
      <c r="B81" s="7" t="s">
        <v>90</v>
      </c>
      <c r="C81" s="57">
        <v>394000</v>
      </c>
      <c r="D81" s="57">
        <v>149880.70000000001</v>
      </c>
      <c r="E81" s="41">
        <f t="shared" si="5"/>
        <v>38.04078680203046</v>
      </c>
    </row>
    <row r="82" spans="1:5" s="39" customFormat="1" ht="83.25" customHeight="1">
      <c r="A82" s="19" t="s">
        <v>188</v>
      </c>
      <c r="B82" s="7" t="s">
        <v>83</v>
      </c>
      <c r="C82" s="57">
        <v>394000</v>
      </c>
      <c r="D82" s="57">
        <v>269940.06</v>
      </c>
      <c r="E82" s="41">
        <f t="shared" si="5"/>
        <v>68.512705583756343</v>
      </c>
    </row>
    <row r="83" spans="1:5" s="39" customFormat="1" ht="69.75" customHeight="1" thickBot="1">
      <c r="A83" s="3" t="s">
        <v>166</v>
      </c>
      <c r="B83" s="7" t="s">
        <v>67</v>
      </c>
      <c r="C83" s="57">
        <v>394000</v>
      </c>
      <c r="D83" s="57">
        <v>289005.53999999998</v>
      </c>
      <c r="E83" s="41">
        <f>+(D83*100)/C83</f>
        <v>73.351659898477152</v>
      </c>
    </row>
    <row r="84" spans="1:5" s="39" customFormat="1" ht="51.75" thickBot="1">
      <c r="A84" s="63" t="s">
        <v>275</v>
      </c>
      <c r="B84" s="80" t="s">
        <v>276</v>
      </c>
      <c r="C84" s="57">
        <v>1000000</v>
      </c>
      <c r="D84" s="57"/>
      <c r="E84" s="41">
        <f t="shared" si="5"/>
        <v>0</v>
      </c>
    </row>
    <row r="85" spans="1:5" s="39" customFormat="1" ht="82.5" customHeight="1">
      <c r="A85" s="3" t="s">
        <v>189</v>
      </c>
      <c r="B85" s="7" t="s">
        <v>82</v>
      </c>
      <c r="C85" s="57">
        <v>67500</v>
      </c>
      <c r="D85" s="57">
        <v>45841.279999999999</v>
      </c>
      <c r="E85" s="41">
        <f t="shared" si="5"/>
        <v>67.913007407407406</v>
      </c>
    </row>
    <row r="86" spans="1:5" s="39" customFormat="1" ht="93.75" customHeight="1" thickBot="1">
      <c r="A86" s="3" t="s">
        <v>190</v>
      </c>
      <c r="B86" s="7" t="s">
        <v>91</v>
      </c>
      <c r="C86" s="57">
        <v>1246300</v>
      </c>
      <c r="D86" s="57">
        <v>674858</v>
      </c>
      <c r="E86" s="41">
        <f t="shared" si="5"/>
        <v>54.148920805584531</v>
      </c>
    </row>
    <row r="87" spans="1:5" s="39" customFormat="1" ht="54" customHeight="1" thickBot="1">
      <c r="A87" s="77" t="s">
        <v>263</v>
      </c>
      <c r="B87" s="78" t="s">
        <v>264</v>
      </c>
      <c r="C87" s="79" t="s">
        <v>265</v>
      </c>
      <c r="D87" s="57">
        <v>9033.1200000000008</v>
      </c>
      <c r="E87" s="41" t="e">
        <f t="shared" si="5"/>
        <v>#VALUE!</v>
      </c>
    </row>
    <row r="88" spans="1:5" s="39" customFormat="1" ht="55.5" customHeight="1">
      <c r="A88" s="3" t="s">
        <v>191</v>
      </c>
      <c r="B88" s="64" t="s">
        <v>170</v>
      </c>
      <c r="C88" s="57">
        <v>895900</v>
      </c>
      <c r="D88" s="57">
        <v>304171.19</v>
      </c>
      <c r="E88" s="41">
        <f>+(D88*100)/C88</f>
        <v>33.951466681549277</v>
      </c>
    </row>
    <row r="89" spans="1:5" s="39" customFormat="1" ht="87" customHeight="1">
      <c r="A89" s="3" t="s">
        <v>192</v>
      </c>
      <c r="B89" s="7" t="s">
        <v>121</v>
      </c>
      <c r="C89" s="57">
        <v>3282400</v>
      </c>
      <c r="D89" s="57">
        <v>1570955</v>
      </c>
      <c r="E89" s="41">
        <f>+(D89*100)/C89</f>
        <v>47.859950036558615</v>
      </c>
    </row>
    <row r="90" spans="1:5" s="39" customFormat="1" ht="111.6" customHeight="1">
      <c r="A90" s="3" t="s">
        <v>193</v>
      </c>
      <c r="B90" s="7" t="s">
        <v>122</v>
      </c>
      <c r="C90" s="57">
        <v>586900</v>
      </c>
      <c r="D90" s="57">
        <v>407863</v>
      </c>
      <c r="E90" s="41">
        <f>+(D90*100)/C90</f>
        <v>69.494462429715455</v>
      </c>
    </row>
    <row r="91" spans="1:5" s="39" customFormat="1" ht="134.25" customHeight="1">
      <c r="A91" s="3" t="s">
        <v>194</v>
      </c>
      <c r="B91" s="7" t="s">
        <v>123</v>
      </c>
      <c r="C91" s="57">
        <v>117200</v>
      </c>
      <c r="D91" s="57">
        <v>78964.160000000003</v>
      </c>
      <c r="E91" s="41">
        <f t="shared" ref="E91:E106" si="6">+(D91*100)/C91</f>
        <v>67.375563139931742</v>
      </c>
    </row>
    <row r="92" spans="1:5" s="39" customFormat="1" ht="58.5" customHeight="1">
      <c r="A92" s="3" t="s">
        <v>195</v>
      </c>
      <c r="B92" s="7" t="s">
        <v>137</v>
      </c>
      <c r="C92" s="57">
        <v>21177552.399999999</v>
      </c>
      <c r="D92" s="57">
        <v>20584321</v>
      </c>
      <c r="E92" s="41">
        <f t="shared" si="6"/>
        <v>97.198772602257861</v>
      </c>
    </row>
    <row r="93" spans="1:5" s="39" customFormat="1" ht="69" customHeight="1">
      <c r="A93" s="12" t="s">
        <v>200</v>
      </c>
      <c r="B93" s="62" t="s">
        <v>201</v>
      </c>
      <c r="C93" s="57">
        <v>893500</v>
      </c>
      <c r="D93" s="57">
        <v>892700</v>
      </c>
      <c r="E93" s="41">
        <f t="shared" si="6"/>
        <v>99.910464465584781</v>
      </c>
    </row>
    <row r="94" spans="1:5" s="39" customFormat="1" ht="78.75" customHeight="1">
      <c r="A94" s="3" t="s">
        <v>223</v>
      </c>
      <c r="B94" s="7" t="s">
        <v>224</v>
      </c>
      <c r="C94" s="57">
        <v>37400</v>
      </c>
      <c r="D94" s="57">
        <v>36875</v>
      </c>
      <c r="E94" s="41">
        <f t="shared" si="6"/>
        <v>98.596256684491976</v>
      </c>
    </row>
    <row r="95" spans="1:5" s="39" customFormat="1" ht="66.75" customHeight="1">
      <c r="A95" s="3" t="s">
        <v>259</v>
      </c>
      <c r="B95" s="64" t="s">
        <v>258</v>
      </c>
      <c r="C95" s="57">
        <v>1915900</v>
      </c>
      <c r="D95" s="57">
        <v>1208969.54</v>
      </c>
      <c r="E95" s="41">
        <f t="shared" si="6"/>
        <v>63.101912417140767</v>
      </c>
    </row>
    <row r="96" spans="1:5" s="39" customFormat="1" ht="32.25" customHeight="1" thickBot="1">
      <c r="A96" s="12" t="s">
        <v>243</v>
      </c>
      <c r="B96" s="7" t="s">
        <v>169</v>
      </c>
      <c r="C96" s="57"/>
      <c r="D96" s="57"/>
      <c r="E96" s="41" t="e">
        <f t="shared" si="6"/>
        <v>#DIV/0!</v>
      </c>
    </row>
    <row r="97" spans="1:5" s="39" customFormat="1" ht="49.5" customHeight="1" thickBot="1">
      <c r="A97" s="63" t="s">
        <v>275</v>
      </c>
      <c r="B97" s="80" t="s">
        <v>267</v>
      </c>
      <c r="C97" s="57">
        <v>1000000</v>
      </c>
      <c r="D97" s="57"/>
      <c r="E97" s="41">
        <f t="shared" si="6"/>
        <v>0</v>
      </c>
    </row>
    <row r="98" spans="1:5" s="39" customFormat="1" ht="54.75" customHeight="1">
      <c r="A98" s="3" t="s">
        <v>247</v>
      </c>
      <c r="B98" s="7" t="s">
        <v>248</v>
      </c>
      <c r="C98" s="57">
        <v>2309000</v>
      </c>
      <c r="D98" s="57">
        <v>2101190</v>
      </c>
      <c r="E98" s="41">
        <f t="shared" si="6"/>
        <v>91</v>
      </c>
    </row>
    <row r="99" spans="1:5" s="39" customFormat="1" ht="54.75" customHeight="1">
      <c r="A99" s="3" t="s">
        <v>225</v>
      </c>
      <c r="B99" s="7" t="s">
        <v>226</v>
      </c>
      <c r="C99" s="57">
        <v>300000</v>
      </c>
      <c r="D99" s="57">
        <v>1581999</v>
      </c>
      <c r="E99" s="41">
        <f t="shared" si="6"/>
        <v>527.33299999999997</v>
      </c>
    </row>
    <row r="100" spans="1:5" s="39" customFormat="1" ht="42" customHeight="1">
      <c r="A100" s="3" t="s">
        <v>244</v>
      </c>
      <c r="B100" s="7" t="s">
        <v>242</v>
      </c>
      <c r="C100" s="57">
        <v>5000000</v>
      </c>
      <c r="D100" s="57"/>
      <c r="E100" s="41">
        <f t="shared" si="6"/>
        <v>0</v>
      </c>
    </row>
    <row r="101" spans="1:5" s="39" customFormat="1" ht="68.25" customHeight="1">
      <c r="A101" s="3" t="s">
        <v>249</v>
      </c>
      <c r="B101" s="7" t="s">
        <v>250</v>
      </c>
      <c r="C101" s="57">
        <v>1500000</v>
      </c>
      <c r="D101" s="57">
        <v>1500000</v>
      </c>
      <c r="E101" s="41">
        <f t="shared" si="6"/>
        <v>100</v>
      </c>
    </row>
    <row r="102" spans="1:5" s="39" customFormat="1" ht="79.5" customHeight="1" thickBot="1">
      <c r="A102" s="74" t="s">
        <v>251</v>
      </c>
      <c r="B102" s="7" t="s">
        <v>252</v>
      </c>
      <c r="C102" s="84">
        <v>29169000</v>
      </c>
      <c r="D102" s="57">
        <v>29169000</v>
      </c>
      <c r="E102" s="41">
        <f t="shared" si="6"/>
        <v>100</v>
      </c>
    </row>
    <row r="103" spans="1:5" s="39" customFormat="1" ht="56.25" customHeight="1" thickBot="1">
      <c r="A103" s="63" t="s">
        <v>266</v>
      </c>
      <c r="B103" s="80" t="s">
        <v>267</v>
      </c>
      <c r="C103" s="81" t="s">
        <v>268</v>
      </c>
      <c r="D103" s="57">
        <v>1799981.35</v>
      </c>
      <c r="E103" s="41" t="e">
        <f t="shared" si="6"/>
        <v>#VALUE!</v>
      </c>
    </row>
    <row r="104" spans="1:5" s="39" customFormat="1" ht="63.75" customHeight="1">
      <c r="A104" s="3" t="s">
        <v>227</v>
      </c>
      <c r="B104" s="7" t="s">
        <v>222</v>
      </c>
      <c r="C104" s="57">
        <v>12329700</v>
      </c>
      <c r="D104" s="57">
        <v>6207225</v>
      </c>
      <c r="E104" s="41">
        <f t="shared" si="6"/>
        <v>50.343682328037175</v>
      </c>
    </row>
    <row r="105" spans="1:5" s="39" customFormat="1" ht="40.5">
      <c r="A105" s="12" t="s">
        <v>273</v>
      </c>
      <c r="B105" s="62" t="s">
        <v>274</v>
      </c>
      <c r="C105" s="57">
        <v>1000000</v>
      </c>
      <c r="D105" s="57"/>
      <c r="E105" s="41">
        <f t="shared" si="6"/>
        <v>0</v>
      </c>
    </row>
    <row r="106" spans="1:5" s="39" customFormat="1" ht="54">
      <c r="A106" s="12" t="s">
        <v>277</v>
      </c>
      <c r="B106" s="62" t="s">
        <v>278</v>
      </c>
      <c r="C106" s="57">
        <v>-101346</v>
      </c>
      <c r="D106" s="57">
        <v>-101346</v>
      </c>
      <c r="E106" s="41">
        <f t="shared" si="6"/>
        <v>100</v>
      </c>
    </row>
    <row r="107" spans="1:5" s="39" customFormat="1" ht="13.5">
      <c r="A107" s="28"/>
      <c r="B107" s="13" t="s">
        <v>29</v>
      </c>
      <c r="C107" s="55">
        <f>C6+C56</f>
        <v>637666978.8499999</v>
      </c>
      <c r="D107" s="55">
        <f>D6+D56</f>
        <v>408125318.33999991</v>
      </c>
      <c r="E107" s="41">
        <f>+(D107*100)/C107</f>
        <v>64.002893653993695</v>
      </c>
    </row>
    <row r="108" spans="1:5" s="25" customFormat="1" ht="15.75">
      <c r="A108" s="42"/>
      <c r="B108" s="43" t="s">
        <v>30</v>
      </c>
      <c r="C108" s="58"/>
      <c r="D108" s="58"/>
      <c r="E108" s="21"/>
    </row>
    <row r="109" spans="1:5" s="39" customFormat="1" ht="28.5" customHeight="1">
      <c r="A109" s="9" t="s">
        <v>32</v>
      </c>
      <c r="B109" s="7" t="s">
        <v>88</v>
      </c>
      <c r="C109" s="57">
        <v>77730684.75</v>
      </c>
      <c r="D109" s="57">
        <v>52144398.43</v>
      </c>
      <c r="E109" s="41">
        <f t="shared" ref="E109:E114" si="7">+(D109*100)/C109</f>
        <v>67.08341576779948</v>
      </c>
    </row>
    <row r="110" spans="1:5" s="39" customFormat="1" ht="35.25" customHeight="1">
      <c r="A110" s="29"/>
      <c r="B110" s="7" t="s">
        <v>118</v>
      </c>
      <c r="C110" s="57">
        <v>60939056</v>
      </c>
      <c r="D110" s="57">
        <v>41282723.640000001</v>
      </c>
      <c r="E110" s="41">
        <f t="shared" si="7"/>
        <v>67.744278217896905</v>
      </c>
    </row>
    <row r="111" spans="1:5" s="39" customFormat="1" ht="13.5">
      <c r="A111" s="53" t="s">
        <v>95</v>
      </c>
      <c r="B111" s="7" t="s">
        <v>96</v>
      </c>
      <c r="C111" s="57">
        <v>1728800</v>
      </c>
      <c r="D111" s="57">
        <v>1201538.1599999999</v>
      </c>
      <c r="E111" s="41">
        <f t="shared" si="7"/>
        <v>69.501281813974998</v>
      </c>
    </row>
    <row r="112" spans="1:5" s="39" customFormat="1" ht="16.5" customHeight="1">
      <c r="A112" s="53"/>
      <c r="B112" s="7" t="s">
        <v>61</v>
      </c>
      <c r="C112" s="57">
        <v>1728800</v>
      </c>
      <c r="D112" s="57">
        <v>1201538.1599999999</v>
      </c>
      <c r="E112" s="41">
        <f t="shared" si="7"/>
        <v>69.501281813974998</v>
      </c>
    </row>
    <row r="113" spans="1:5" s="39" customFormat="1" ht="31.5" customHeight="1">
      <c r="A113" s="53" t="s">
        <v>110</v>
      </c>
      <c r="B113" s="7" t="s">
        <v>111</v>
      </c>
      <c r="C113" s="57">
        <v>3733698.34</v>
      </c>
      <c r="D113" s="57">
        <v>2503835.4300000002</v>
      </c>
      <c r="E113" s="41">
        <f t="shared" si="7"/>
        <v>67.060463968816521</v>
      </c>
    </row>
    <row r="114" spans="1:5" s="39" customFormat="1" ht="31.5" customHeight="1">
      <c r="A114" s="53"/>
      <c r="B114" s="7" t="s">
        <v>161</v>
      </c>
      <c r="C114" s="57">
        <v>2359714</v>
      </c>
      <c r="D114" s="57">
        <v>2197485.9700000002</v>
      </c>
      <c r="E114" s="41">
        <f t="shared" si="7"/>
        <v>93.125097787274228</v>
      </c>
    </row>
    <row r="115" spans="1:5" s="39" customFormat="1" ht="13.5">
      <c r="A115" s="9" t="s">
        <v>33</v>
      </c>
      <c r="B115" s="7" t="s">
        <v>31</v>
      </c>
      <c r="C115" s="57">
        <v>104299197.41</v>
      </c>
      <c r="D115" s="57">
        <v>60366842.43</v>
      </c>
      <c r="E115" s="41">
        <f t="shared" ref="E115:E135" si="8">+(D115*100)/C115</f>
        <v>57.8785301603981</v>
      </c>
    </row>
    <row r="116" spans="1:5" s="39" customFormat="1" ht="15.75" customHeight="1">
      <c r="A116" s="9"/>
      <c r="B116" s="7" t="s">
        <v>60</v>
      </c>
      <c r="C116" s="57">
        <v>2876400</v>
      </c>
      <c r="D116" s="57">
        <v>1571041.23</v>
      </c>
      <c r="E116" s="41">
        <f t="shared" si="8"/>
        <v>54.61831560283688</v>
      </c>
    </row>
    <row r="117" spans="1:5" s="39" customFormat="1" ht="15.75" customHeight="1">
      <c r="A117" s="9" t="s">
        <v>152</v>
      </c>
      <c r="B117" s="7" t="s">
        <v>153</v>
      </c>
      <c r="C117" s="57">
        <v>37400</v>
      </c>
      <c r="D117" s="57">
        <v>36875</v>
      </c>
      <c r="E117" s="41">
        <f t="shared" si="8"/>
        <v>98.596256684491976</v>
      </c>
    </row>
    <row r="118" spans="1:5" s="39" customFormat="1" ht="15.75" customHeight="1">
      <c r="A118" s="9" t="s">
        <v>129</v>
      </c>
      <c r="B118" s="7" t="s">
        <v>160</v>
      </c>
      <c r="C118" s="57">
        <v>91976507.409999996</v>
      </c>
      <c r="D118" s="57">
        <v>55985580.229999997</v>
      </c>
      <c r="E118" s="41">
        <f t="shared" si="8"/>
        <v>60.869434822563242</v>
      </c>
    </row>
    <row r="119" spans="1:5" s="39" customFormat="1" ht="30.75" customHeight="1">
      <c r="A119" s="9" t="s">
        <v>69</v>
      </c>
      <c r="B119" s="7" t="s">
        <v>93</v>
      </c>
      <c r="C119" s="57">
        <v>3077533</v>
      </c>
      <c r="D119" s="57">
        <v>1683479.06</v>
      </c>
      <c r="E119" s="41">
        <f t="shared" si="8"/>
        <v>54.702226101231084</v>
      </c>
    </row>
    <row r="120" spans="1:5" s="39" customFormat="1" ht="45" customHeight="1">
      <c r="A120" s="9" t="s">
        <v>69</v>
      </c>
      <c r="B120" s="7" t="s">
        <v>143</v>
      </c>
      <c r="C120" s="57">
        <v>8425000</v>
      </c>
      <c r="D120" s="57">
        <v>2399989.15</v>
      </c>
      <c r="E120" s="41">
        <f t="shared" si="8"/>
        <v>28.486518100890208</v>
      </c>
    </row>
    <row r="121" spans="1:5" s="39" customFormat="1" ht="15.75" customHeight="1">
      <c r="A121" s="9" t="s">
        <v>34</v>
      </c>
      <c r="B121" s="7" t="s">
        <v>40</v>
      </c>
      <c r="C121" s="57">
        <v>59451474.600000001</v>
      </c>
      <c r="D121" s="57">
        <v>34753524.07</v>
      </c>
      <c r="E121" s="41">
        <f t="shared" si="8"/>
        <v>58.456958896020382</v>
      </c>
    </row>
    <row r="122" spans="1:5" s="39" customFormat="1" ht="15.75" customHeight="1">
      <c r="A122" s="9" t="s">
        <v>144</v>
      </c>
      <c r="B122" s="7" t="s">
        <v>145</v>
      </c>
      <c r="C122" s="57">
        <v>45000</v>
      </c>
      <c r="D122" s="57">
        <v>26876.45</v>
      </c>
      <c r="E122" s="41">
        <f t="shared" si="8"/>
        <v>59.725444444444442</v>
      </c>
    </row>
    <row r="123" spans="1:5" s="39" customFormat="1" ht="13.5">
      <c r="A123" s="9" t="s">
        <v>35</v>
      </c>
      <c r="B123" s="7" t="s">
        <v>74</v>
      </c>
      <c r="C123" s="57">
        <v>4155091</v>
      </c>
      <c r="D123" s="57">
        <v>3727591</v>
      </c>
      <c r="E123" s="41">
        <f t="shared" si="8"/>
        <v>89.711416669334071</v>
      </c>
    </row>
    <row r="124" spans="1:5" s="39" customFormat="1" ht="13.5">
      <c r="A124" s="9" t="s">
        <v>70</v>
      </c>
      <c r="B124" s="7" t="s">
        <v>162</v>
      </c>
      <c r="C124" s="57">
        <v>55251383.600000001</v>
      </c>
      <c r="D124" s="57">
        <v>30999056.620000001</v>
      </c>
      <c r="E124" s="41">
        <f t="shared" si="8"/>
        <v>56.105484786447953</v>
      </c>
    </row>
    <row r="125" spans="1:5" s="39" customFormat="1" ht="13.5">
      <c r="A125" s="9" t="s">
        <v>36</v>
      </c>
      <c r="B125" s="7" t="s">
        <v>41</v>
      </c>
      <c r="C125" s="57">
        <v>331395816.98000002</v>
      </c>
      <c r="D125" s="57">
        <v>238301616.30000001</v>
      </c>
      <c r="E125" s="41">
        <f t="shared" si="8"/>
        <v>71.90845632018997</v>
      </c>
    </row>
    <row r="126" spans="1:5" s="39" customFormat="1" ht="27.75" customHeight="1">
      <c r="A126" s="29" t="s">
        <v>36</v>
      </c>
      <c r="B126" s="7" t="s">
        <v>139</v>
      </c>
      <c r="C126" s="59">
        <v>267519797.16</v>
      </c>
      <c r="D126" s="57">
        <v>191882815.31</v>
      </c>
      <c r="E126" s="41">
        <f t="shared" si="8"/>
        <v>71.726585227349531</v>
      </c>
    </row>
    <row r="127" spans="1:5" s="39" customFormat="1" ht="13.5">
      <c r="A127" s="9" t="s">
        <v>37</v>
      </c>
      <c r="B127" s="7" t="s">
        <v>163</v>
      </c>
      <c r="C127" s="57">
        <v>72269276.769999996</v>
      </c>
      <c r="D127" s="57">
        <v>46103608.439999998</v>
      </c>
      <c r="E127" s="41">
        <f t="shared" si="8"/>
        <v>63.794202046225905</v>
      </c>
    </row>
    <row r="128" spans="1:5" s="39" customFormat="1" ht="24.6" customHeight="1">
      <c r="A128" s="29" t="s">
        <v>37</v>
      </c>
      <c r="B128" s="7" t="s">
        <v>139</v>
      </c>
      <c r="C128" s="57">
        <v>60186357.359999999</v>
      </c>
      <c r="D128" s="57">
        <v>39086759.009999998</v>
      </c>
      <c r="E128" s="41">
        <f t="shared" si="8"/>
        <v>64.942888595509444</v>
      </c>
    </row>
    <row r="129" spans="1:5" s="39" customFormat="1" ht="13.5">
      <c r="A129" s="9" t="s">
        <v>38</v>
      </c>
      <c r="B129" s="7" t="s">
        <v>42</v>
      </c>
      <c r="C129" s="57">
        <v>51595176.770000003</v>
      </c>
      <c r="D129" s="57">
        <v>32460051.600000001</v>
      </c>
      <c r="E129" s="41">
        <f t="shared" si="8"/>
        <v>62.91295743534284</v>
      </c>
    </row>
    <row r="130" spans="1:5" s="39" customFormat="1" ht="27">
      <c r="A130" s="30" t="s">
        <v>39</v>
      </c>
      <c r="B130" s="7" t="s">
        <v>106</v>
      </c>
      <c r="C130" s="57">
        <v>20674100</v>
      </c>
      <c r="D130" s="57">
        <v>13643556.84</v>
      </c>
      <c r="E130" s="41">
        <f t="shared" si="8"/>
        <v>65.993474153651192</v>
      </c>
    </row>
    <row r="131" spans="1:5" s="39" customFormat="1" ht="13.5">
      <c r="A131" s="31">
        <v>1000</v>
      </c>
      <c r="B131" s="13" t="s">
        <v>43</v>
      </c>
      <c r="C131" s="55">
        <f>SUM(C132:C136)</f>
        <v>3763984.5</v>
      </c>
      <c r="D131" s="55">
        <f>SUM(D132:D136)</f>
        <v>2120216.8200000003</v>
      </c>
      <c r="E131" s="41">
        <f t="shared" si="8"/>
        <v>56.329052895940464</v>
      </c>
    </row>
    <row r="132" spans="1:5" s="39" customFormat="1" ht="18" customHeight="1">
      <c r="A132" s="32" t="s">
        <v>72</v>
      </c>
      <c r="B132" s="44" t="s">
        <v>73</v>
      </c>
      <c r="C132" s="60">
        <v>927383</v>
      </c>
      <c r="D132" s="60">
        <v>688953.01</v>
      </c>
      <c r="E132" s="45">
        <f t="shared" si="8"/>
        <v>74.29001933397528</v>
      </c>
    </row>
    <row r="133" spans="1:5" s="39" customFormat="1" ht="101.25" customHeight="1">
      <c r="A133" s="32" t="s">
        <v>55</v>
      </c>
      <c r="B133" s="44" t="s">
        <v>140</v>
      </c>
      <c r="C133" s="60">
        <v>200000</v>
      </c>
      <c r="D133" s="60">
        <v>28000</v>
      </c>
      <c r="E133" s="45">
        <f t="shared" si="8"/>
        <v>14</v>
      </c>
    </row>
    <row r="134" spans="1:5" s="39" customFormat="1" ht="70.5" customHeight="1">
      <c r="A134" s="9">
        <v>1003</v>
      </c>
      <c r="B134" s="7" t="s">
        <v>141</v>
      </c>
      <c r="C134" s="57">
        <v>895900</v>
      </c>
      <c r="D134" s="57">
        <v>304171.19</v>
      </c>
      <c r="E134" s="41">
        <f t="shared" si="8"/>
        <v>33.951466681549277</v>
      </c>
    </row>
    <row r="135" spans="1:5" s="39" customFormat="1" ht="70.5" customHeight="1">
      <c r="A135" s="9" t="s">
        <v>55</v>
      </c>
      <c r="B135" s="7" t="s">
        <v>202</v>
      </c>
      <c r="C135" s="57"/>
      <c r="D135" s="57"/>
      <c r="E135" s="41" t="e">
        <f t="shared" si="8"/>
        <v>#DIV/0!</v>
      </c>
    </row>
    <row r="136" spans="1:5" s="39" customFormat="1" ht="27" customHeight="1">
      <c r="A136" s="33" t="s">
        <v>65</v>
      </c>
      <c r="B136" s="46" t="s">
        <v>92</v>
      </c>
      <c r="C136" s="61">
        <v>1740701.5</v>
      </c>
      <c r="D136" s="61">
        <v>1099092.6200000001</v>
      </c>
      <c r="E136" s="41">
        <f>+(D136*100)/C136</f>
        <v>63.14078663113694</v>
      </c>
    </row>
    <row r="137" spans="1:5" s="39" customFormat="1" ht="16.5" customHeight="1">
      <c r="A137" s="33" t="s">
        <v>87</v>
      </c>
      <c r="B137" s="46" t="s">
        <v>94</v>
      </c>
      <c r="C137" s="61">
        <v>400000</v>
      </c>
      <c r="D137" s="61">
        <v>87150</v>
      </c>
      <c r="E137" s="41">
        <f t="shared" ref="E137:E142" si="9">+(D137*100)/C137</f>
        <v>21.787500000000001</v>
      </c>
    </row>
    <row r="138" spans="1:5" s="39" customFormat="1" ht="14.25" customHeight="1">
      <c r="A138" s="33" t="s">
        <v>97</v>
      </c>
      <c r="B138" s="46" t="s">
        <v>98</v>
      </c>
      <c r="C138" s="61">
        <v>400000</v>
      </c>
      <c r="D138" s="61">
        <v>87150</v>
      </c>
      <c r="E138" s="41">
        <f t="shared" si="9"/>
        <v>21.787500000000001</v>
      </c>
    </row>
    <row r="139" spans="1:5" s="39" customFormat="1" ht="14.25" customHeight="1">
      <c r="A139" s="33" t="s">
        <v>99</v>
      </c>
      <c r="B139" s="46" t="s">
        <v>100</v>
      </c>
      <c r="C139" s="61">
        <v>1243500</v>
      </c>
      <c r="D139" s="61">
        <v>1092700</v>
      </c>
      <c r="E139" s="41">
        <f t="shared" si="9"/>
        <v>87.872939284278246</v>
      </c>
    </row>
    <row r="140" spans="1:5" s="39" customFormat="1" ht="14.25" customHeight="1">
      <c r="A140" s="33" t="s">
        <v>101</v>
      </c>
      <c r="B140" s="46" t="s">
        <v>71</v>
      </c>
      <c r="C140" s="61">
        <v>1243500</v>
      </c>
      <c r="D140" s="61">
        <v>1092700</v>
      </c>
      <c r="E140" s="41">
        <f t="shared" si="9"/>
        <v>87.872939284278246</v>
      </c>
    </row>
    <row r="141" spans="1:5" s="39" customFormat="1" ht="31.5" customHeight="1">
      <c r="A141" s="33" t="s">
        <v>102</v>
      </c>
      <c r="B141" s="46" t="s">
        <v>103</v>
      </c>
      <c r="C141" s="61">
        <v>17686.849999999999</v>
      </c>
      <c r="D141" s="61"/>
      <c r="E141" s="41">
        <f t="shared" si="9"/>
        <v>0</v>
      </c>
    </row>
    <row r="142" spans="1:5" s="39" customFormat="1" ht="27" customHeight="1">
      <c r="A142" s="33" t="s">
        <v>104</v>
      </c>
      <c r="B142" s="46" t="s">
        <v>105</v>
      </c>
      <c r="C142" s="61">
        <v>17686.849999999999</v>
      </c>
      <c r="D142" s="61"/>
      <c r="E142" s="41">
        <f t="shared" si="9"/>
        <v>0</v>
      </c>
    </row>
    <row r="143" spans="1:5" s="39" customFormat="1" ht="25.5" customHeight="1">
      <c r="A143" s="29"/>
      <c r="B143" s="13" t="s">
        <v>44</v>
      </c>
      <c r="C143" s="55">
        <f>SUM(C109,C111,C113,C115,C121,C125,C127,C131,C137,C139,C141)</f>
        <v>656034120.20000005</v>
      </c>
      <c r="D143" s="55">
        <f>SUM(D109,D111,D113,D115,D121,D125,D127,D131,D137,D139,D141)</f>
        <v>438675430.07999998</v>
      </c>
      <c r="E143" s="41">
        <f>+(D143*100)/C143</f>
        <v>66.867776625134141</v>
      </c>
    </row>
    <row r="144" spans="1:5" s="39" customFormat="1" ht="27.6" customHeight="1">
      <c r="A144" s="34"/>
      <c r="B144" s="13" t="s">
        <v>142</v>
      </c>
      <c r="C144" s="55">
        <f>+C110+C126+C128+C116+C112+C114</f>
        <v>395610124.51999998</v>
      </c>
      <c r="D144" s="55">
        <f>+D110+D126+D128+D116+D112+D114</f>
        <v>277222363.32000005</v>
      </c>
      <c r="E144" s="41">
        <f>+(D144*100)/C144</f>
        <v>70.074638169677357</v>
      </c>
    </row>
    <row r="145" spans="1:5" s="39" customFormat="1" ht="22.5" customHeight="1">
      <c r="A145" s="29"/>
      <c r="B145" s="17" t="s">
        <v>54</v>
      </c>
      <c r="C145" s="55">
        <f>C107-C143</f>
        <v>-18367141.350000143</v>
      </c>
      <c r="D145" s="55">
        <f>D107-D143</f>
        <v>-30550111.740000069</v>
      </c>
      <c r="E145" s="41"/>
    </row>
    <row r="146" spans="1:5" s="39" customFormat="1" ht="18" customHeight="1">
      <c r="A146" s="9"/>
      <c r="B146" s="13" t="s">
        <v>45</v>
      </c>
      <c r="C146" s="55">
        <f>C154+C149+C150+C153+C151+C152+C155</f>
        <v>18367141.350000016</v>
      </c>
      <c r="D146" s="55">
        <f>D154+D149+D150+D153+D151+D152+D155</f>
        <v>9250111.7400000244</v>
      </c>
      <c r="E146" s="41"/>
    </row>
    <row r="147" spans="1:5" s="39" customFormat="1" ht="84" customHeight="1">
      <c r="A147" s="9" t="s">
        <v>256</v>
      </c>
      <c r="B147" s="44" t="s">
        <v>255</v>
      </c>
      <c r="C147" s="60">
        <v>21300000</v>
      </c>
      <c r="D147" s="60">
        <v>21300000</v>
      </c>
      <c r="E147" s="45"/>
    </row>
    <row r="148" spans="1:5" s="39" customFormat="1" ht="67.5" customHeight="1">
      <c r="A148" s="9" t="s">
        <v>240</v>
      </c>
      <c r="B148" s="7" t="s">
        <v>241</v>
      </c>
      <c r="C148" s="57">
        <v>-21300000</v>
      </c>
      <c r="D148" s="57"/>
      <c r="E148" s="41"/>
    </row>
    <row r="149" spans="1:5" s="39" customFormat="1" ht="38.25" customHeight="1">
      <c r="A149" s="9" t="s">
        <v>75</v>
      </c>
      <c r="B149" s="7" t="s">
        <v>77</v>
      </c>
      <c r="C149" s="57">
        <v>-512258003.51999998</v>
      </c>
      <c r="D149" s="57">
        <v>-335780151.33999997</v>
      </c>
      <c r="E149" s="41"/>
    </row>
    <row r="150" spans="1:5" s="39" customFormat="1" ht="38.25" customHeight="1">
      <c r="A150" s="9" t="s">
        <v>157</v>
      </c>
      <c r="B150" s="7" t="s">
        <v>159</v>
      </c>
      <c r="C150" s="57">
        <v>-55129700</v>
      </c>
      <c r="D150" s="57">
        <v>-36232284.770000003</v>
      </c>
      <c r="E150" s="41"/>
    </row>
    <row r="151" spans="1:5" s="39" customFormat="1" ht="38.25" customHeight="1">
      <c r="A151" s="9" t="s">
        <v>112</v>
      </c>
      <c r="B151" s="7" t="s">
        <v>156</v>
      </c>
      <c r="C151" s="57">
        <v>-91680621.329999998</v>
      </c>
      <c r="D151" s="57">
        <v>-72106161.25</v>
      </c>
      <c r="E151" s="41"/>
    </row>
    <row r="152" spans="1:5" s="39" customFormat="1" ht="38.25" customHeight="1">
      <c r="A152" s="9" t="s">
        <v>154</v>
      </c>
      <c r="B152" s="7" t="s">
        <v>158</v>
      </c>
      <c r="C152" s="57">
        <v>60755813.990000002</v>
      </c>
      <c r="D152" s="57">
        <v>38992770.039999999</v>
      </c>
      <c r="E152" s="41"/>
    </row>
    <row r="153" spans="1:5" s="39" customFormat="1" ht="38.25" customHeight="1">
      <c r="A153" s="9" t="s">
        <v>113</v>
      </c>
      <c r="B153" s="7" t="s">
        <v>155</v>
      </c>
      <c r="C153" s="57">
        <v>100139946.45999999</v>
      </c>
      <c r="D153" s="57">
        <v>77462869.120000005</v>
      </c>
      <c r="E153" s="41"/>
    </row>
    <row r="154" spans="1:5" s="39" customFormat="1" ht="48.75" customHeight="1">
      <c r="A154" s="9" t="s">
        <v>76</v>
      </c>
      <c r="B154" s="7" t="s">
        <v>78</v>
      </c>
      <c r="C154" s="57">
        <v>516539705.75</v>
      </c>
      <c r="D154" s="57">
        <v>336913069.94</v>
      </c>
      <c r="E154" s="41"/>
    </row>
    <row r="155" spans="1:5" s="39" customFormat="1" ht="0.75" customHeight="1">
      <c r="A155" s="30" t="s">
        <v>240</v>
      </c>
      <c r="B155" s="7" t="s">
        <v>241</v>
      </c>
      <c r="C155" s="57"/>
      <c r="D155" s="57"/>
      <c r="E155" s="41"/>
    </row>
    <row r="156" spans="1:5" s="23" customFormat="1" ht="28.5" customHeight="1">
      <c r="A156" s="10"/>
      <c r="B156" s="24"/>
      <c r="C156" s="24"/>
      <c r="D156" s="49"/>
    </row>
    <row r="157" spans="1:5" s="23" customFormat="1" ht="15.75" hidden="1" customHeight="1">
      <c r="A157" s="10"/>
      <c r="B157" s="24"/>
      <c r="C157" s="24"/>
      <c r="D157" s="49"/>
    </row>
    <row r="158" spans="1:5" ht="16.5" customHeight="1">
      <c r="A158" s="89" t="s">
        <v>257</v>
      </c>
      <c r="B158" s="90"/>
      <c r="C158" s="90"/>
      <c r="D158" s="50"/>
    </row>
  </sheetData>
  <mergeCells count="3">
    <mergeCell ref="A158:C158"/>
    <mergeCell ref="B4:D4"/>
    <mergeCell ref="A3:D3"/>
  </mergeCells>
  <phoneticPr fontId="0" type="noConversion"/>
  <pageMargins left="1.1811023622047245" right="0.39370078740157483" top="0.39370078740157483" bottom="0.39370078740157483" header="0.51181102362204722" footer="0.51181102362204722"/>
  <pageSetup paperSize="9" scale="90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Финуправление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Бухгалтерия</dc:creator>
  <cp:lastModifiedBy>TECHNAR</cp:lastModifiedBy>
  <cp:lastPrinted>2023-10-10T10:29:14Z</cp:lastPrinted>
  <dcterms:created xsi:type="dcterms:W3CDTF">2006-08-11T13:13:49Z</dcterms:created>
  <dcterms:modified xsi:type="dcterms:W3CDTF">2023-10-23T10:49:39Z</dcterms:modified>
</cp:coreProperties>
</file>